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0" yWindow="0" windowWidth="19440" windowHeight="952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workbook>
</file>

<file path=xl/calcChain.xml><?xml version="1.0" encoding="utf-8"?>
<calcChain xmlns="http://schemas.openxmlformats.org/spreadsheetml/2006/main">
  <c r="I3" i="3" l="1"/>
  <c r="O3" i="3"/>
  <c r="H162" i="3"/>
  <c r="H278"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H59" i="37" s="1"/>
  <c r="B60" i="37"/>
  <c r="C60" i="37"/>
  <c r="D60" i="37"/>
  <c r="B61" i="37"/>
  <c r="B62" i="37"/>
  <c r="C62" i="37"/>
  <c r="D62" i="37"/>
  <c r="B63" i="37"/>
  <c r="C63" i="37"/>
  <c r="D63" i="37"/>
  <c r="B64" i="37"/>
  <c r="B65" i="37"/>
  <c r="C65" i="37"/>
  <c r="D65" i="37"/>
  <c r="G65" i="37" s="1"/>
  <c r="B66" i="37"/>
  <c r="C66" i="37"/>
  <c r="D66" i="37"/>
  <c r="G66" i="37"/>
  <c r="B67" i="37"/>
  <c r="B68" i="37"/>
  <c r="C68" i="37"/>
  <c r="D68" i="37"/>
  <c r="H68" i="37" s="1"/>
  <c r="B69" i="37"/>
  <c r="C69" i="37"/>
  <c r="D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H152" i="37" s="1"/>
  <c r="B153" i="37"/>
  <c r="C153" i="37"/>
  <c r="D153" i="37"/>
  <c r="B154" i="37"/>
  <c r="C154" i="37"/>
  <c r="D154" i="37"/>
  <c r="B155" i="37"/>
  <c r="C155" i="37"/>
  <c r="D155" i="37"/>
  <c r="B156" i="37"/>
  <c r="C156" i="37"/>
  <c r="D156" i="37"/>
  <c r="H156" i="37" s="1"/>
  <c r="B157" i="37"/>
  <c r="B158" i="37"/>
  <c r="C158" i="37"/>
  <c r="D158" i="37"/>
  <c r="B159" i="37"/>
  <c r="C159" i="37"/>
  <c r="D159" i="37"/>
  <c r="G159" i="37" s="1"/>
  <c r="B160" i="37"/>
  <c r="C160" i="37"/>
  <c r="D160" i="37"/>
  <c r="H160" i="37" s="1"/>
  <c r="B161" i="37"/>
  <c r="B162" i="37"/>
  <c r="B163" i="37"/>
  <c r="C163" i="37"/>
  <c r="D163" i="37"/>
  <c r="B164" i="37"/>
  <c r="C164" i="37"/>
  <c r="D164" i="37"/>
  <c r="G164" i="37" s="1"/>
  <c r="B165" i="37"/>
  <c r="C165" i="37"/>
  <c r="D165" i="37"/>
  <c r="B166" i="37"/>
  <c r="C166" i="37"/>
  <c r="D166" i="37"/>
  <c r="B167" i="37"/>
  <c r="B168" i="37"/>
  <c r="C168" i="37"/>
  <c r="D168" i="37"/>
  <c r="B169" i="37"/>
  <c r="C169" i="37"/>
  <c r="D169" i="37"/>
  <c r="B170" i="37"/>
  <c r="C170" i="37"/>
  <c r="D170" i="37"/>
  <c r="H170" i="37" s="1"/>
  <c r="B171" i="37"/>
  <c r="C171" i="37"/>
  <c r="D171" i="37"/>
  <c r="B172" i="37"/>
  <c r="C172" i="37"/>
  <c r="D172" i="37"/>
  <c r="H172" i="37" s="1"/>
  <c r="B173" i="37"/>
  <c r="C173" i="37"/>
  <c r="D173" i="37"/>
  <c r="B174" i="37"/>
  <c r="C174" i="37"/>
  <c r="D174" i="37"/>
  <c r="H174" i="37" s="1"/>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H188" i="37" s="1"/>
  <c r="B189" i="37"/>
  <c r="C189" i="37"/>
  <c r="D189" i="37"/>
  <c r="B190" i="37"/>
  <c r="C190" i="37"/>
  <c r="D190" i="37"/>
  <c r="H190" i="37" s="1"/>
  <c r="B191" i="37"/>
  <c r="C191" i="37"/>
  <c r="D191" i="37"/>
  <c r="B192" i="37"/>
  <c r="C192" i="37"/>
  <c r="D192" i="37"/>
  <c r="H192" i="37" s="1"/>
  <c r="B193" i="37"/>
  <c r="C193" i="37"/>
  <c r="D193" i="37"/>
  <c r="B194" i="37"/>
  <c r="B195" i="37"/>
  <c r="B196" i="37"/>
  <c r="C196" i="37"/>
  <c r="D196" i="37"/>
  <c r="B197" i="37"/>
  <c r="C197" i="37"/>
  <c r="D197" i="37"/>
  <c r="B198" i="37"/>
  <c r="C198" i="37"/>
  <c r="D198" i="37"/>
  <c r="B199" i="37"/>
  <c r="C199" i="37"/>
  <c r="D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B219" i="37"/>
  <c r="C219" i="37"/>
  <c r="D219" i="37"/>
  <c r="B220" i="37"/>
  <c r="C220" i="37"/>
  <c r="D220" i="37"/>
  <c r="B221" i="37"/>
  <c r="C221" i="37"/>
  <c r="D221" i="37"/>
  <c r="B222" i="37"/>
  <c r="B223" i="37"/>
  <c r="B224" i="37"/>
  <c r="C224" i="37"/>
  <c r="D224" i="37"/>
  <c r="B225" i="37"/>
  <c r="C225" i="37"/>
  <c r="D225" i="37"/>
  <c r="B226" i="37"/>
  <c r="B227" i="37"/>
  <c r="C227" i="37"/>
  <c r="D227" i="37"/>
  <c r="B228" i="37"/>
  <c r="C228" i="37"/>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B256" i="37"/>
  <c r="C256" i="37"/>
  <c r="D256" i="37"/>
  <c r="H256" i="37" s="1"/>
  <c r="B257" i="37"/>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H275" i="37" s="1"/>
  <c r="B276" i="37"/>
  <c r="C276" i="37"/>
  <c r="H276" i="37" s="1"/>
  <c r="D276" i="37"/>
  <c r="B277" i="37"/>
  <c r="C277" i="37"/>
  <c r="D277" i="37"/>
  <c r="H277" i="37" s="1"/>
  <c r="B278" i="37"/>
  <c r="C278" i="37"/>
  <c r="D278" i="37"/>
  <c r="B279" i="37"/>
  <c r="C279" i="37"/>
  <c r="D279" i="37"/>
  <c r="H279" i="37" s="1"/>
  <c r="B280" i="37"/>
  <c r="B281" i="37"/>
  <c r="B282" i="37"/>
  <c r="B283" i="37"/>
  <c r="B284" i="37"/>
  <c r="B285" i="37"/>
  <c r="C285" i="37"/>
  <c r="D285" i="37"/>
  <c r="H285" i="37" s="1"/>
  <c r="B286" i="37"/>
  <c r="C286" i="37"/>
  <c r="D286" i="37"/>
  <c r="B287" i="37"/>
  <c r="C287" i="37"/>
  <c r="D287" i="37"/>
  <c r="H287" i="37" s="1"/>
  <c r="B288" i="37"/>
  <c r="C288" i="37"/>
  <c r="D288" i="37"/>
  <c r="B289" i="37"/>
  <c r="C289" i="37"/>
  <c r="D289" i="37"/>
  <c r="H289" i="37" s="1"/>
  <c r="B290" i="37"/>
  <c r="B291" i="37"/>
  <c r="B292" i="37"/>
  <c r="B293" i="37"/>
  <c r="C293" i="37"/>
  <c r="D293" i="37"/>
  <c r="B294" i="37"/>
  <c r="C294" i="37"/>
  <c r="D294" i="37"/>
  <c r="B295" i="37"/>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H362" i="37" s="1"/>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H376" i="37" s="1"/>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B421" i="37"/>
  <c r="B422" i="37"/>
  <c r="C422" i="37"/>
  <c r="D422" i="37"/>
  <c r="B423" i="37"/>
  <c r="C423" i="37"/>
  <c r="D423" i="37"/>
  <c r="B424" i="37"/>
  <c r="C424" i="37"/>
  <c r="D424" i="37"/>
  <c r="B425" i="37"/>
  <c r="C425" i="37"/>
  <c r="D425" i="37"/>
  <c r="B426" i="37"/>
  <c r="B427" i="37"/>
  <c r="C427" i="37"/>
  <c r="D427" i="37"/>
  <c r="B428" i="37"/>
  <c r="C428" i="37"/>
  <c r="D428" i="37"/>
  <c r="H428" i="37" s="1"/>
  <c r="B429" i="37"/>
  <c r="C429" i="37"/>
  <c r="D429" i="37"/>
  <c r="B430" i="37"/>
  <c r="C430" i="37"/>
  <c r="D430" i="37"/>
  <c r="H430" i="37" s="1"/>
  <c r="B431" i="37"/>
  <c r="C431" i="37"/>
  <c r="D431" i="37"/>
  <c r="B432" i="37"/>
  <c r="C432" i="37"/>
  <c r="D432" i="37"/>
  <c r="H432" i="37" s="1"/>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D456" i="37"/>
  <c r="H456" i="37" s="1"/>
  <c r="B457" i="37"/>
  <c r="B458" i="37"/>
  <c r="C458" i="37"/>
  <c r="D458" i="37"/>
  <c r="B459" i="37"/>
  <c r="C459" i="37"/>
  <c r="D459" i="37"/>
  <c r="B460" i="37"/>
  <c r="B461" i="37"/>
  <c r="C461" i="37"/>
  <c r="D461" i="37"/>
  <c r="B462" i="37"/>
  <c r="C462" i="37"/>
  <c r="D462" i="37"/>
  <c r="H462" i="37" s="1"/>
  <c r="B463" i="37"/>
  <c r="B464" i="37"/>
  <c r="B465" i="37"/>
  <c r="C465" i="37"/>
  <c r="D465" i="37"/>
  <c r="B466" i="37"/>
  <c r="C466" i="37"/>
  <c r="D466" i="37"/>
  <c r="H466" i="37" s="1"/>
  <c r="B467" i="37"/>
  <c r="C467" i="37"/>
  <c r="D467" i="37"/>
  <c r="B468" i="37"/>
  <c r="C468" i="37"/>
  <c r="D468" i="37"/>
  <c r="H468" i="37" s="1"/>
  <c r="B469" i="37"/>
  <c r="B470" i="37"/>
  <c r="C470" i="37"/>
  <c r="D470" i="37"/>
  <c r="B471" i="37"/>
  <c r="C471" i="37"/>
  <c r="D471" i="37"/>
  <c r="B472" i="37"/>
  <c r="B473" i="37"/>
  <c r="C473" i="37"/>
  <c r="D473" i="37"/>
  <c r="B474" i="37"/>
  <c r="C474" i="37"/>
  <c r="D474" i="37"/>
  <c r="H474" i="37" s="1"/>
  <c r="B475" i="37"/>
  <c r="B476" i="37"/>
  <c r="B477" i="37"/>
  <c r="C477" i="37"/>
  <c r="D477" i="37"/>
  <c r="B478" i="37"/>
  <c r="C478" i="37"/>
  <c r="D478" i="37"/>
  <c r="H478" i="37" s="1"/>
  <c r="B479" i="37"/>
  <c r="C479" i="37"/>
  <c r="D479" i="37"/>
  <c r="B480" i="37"/>
  <c r="C480" i="37"/>
  <c r="D480" i="37"/>
  <c r="H480" i="37" s="1"/>
  <c r="B481" i="37"/>
  <c r="B482" i="37"/>
  <c r="C482" i="37"/>
  <c r="D482" i="37"/>
  <c r="B483" i="37"/>
  <c r="C483" i="37"/>
  <c r="D483" i="37"/>
  <c r="B484" i="37"/>
  <c r="C484" i="37"/>
  <c r="D484" i="37"/>
  <c r="B485" i="37"/>
  <c r="C485" i="37"/>
  <c r="D485" i="37"/>
  <c r="B486" i="37"/>
  <c r="B487" i="37"/>
  <c r="C487" i="37"/>
  <c r="D487" i="37"/>
  <c r="B488" i="37"/>
  <c r="C488" i="37"/>
  <c r="D488" i="37"/>
  <c r="H488" i="37" s="1"/>
  <c r="B489" i="37"/>
  <c r="C489" i="37"/>
  <c r="D489" i="37"/>
  <c r="B490" i="37"/>
  <c r="C490" i="37"/>
  <c r="D490" i="37"/>
  <c r="H490" i="37" s="1"/>
  <c r="B491" i="37"/>
  <c r="C491" i="37"/>
  <c r="D491" i="37"/>
  <c r="B492" i="37"/>
  <c r="C492" i="37"/>
  <c r="D492" i="37"/>
  <c r="H492" i="37" s="1"/>
  <c r="B493" i="37"/>
  <c r="B494" i="37"/>
  <c r="C494" i="37"/>
  <c r="D494" i="37"/>
  <c r="B495" i="37"/>
  <c r="C495" i="37"/>
  <c r="D495" i="37"/>
  <c r="B496" i="37"/>
  <c r="C496" i="37"/>
  <c r="D496" i="37"/>
  <c r="B497" i="37"/>
  <c r="C497" i="37"/>
  <c r="D497" i="37"/>
  <c r="B498" i="37"/>
  <c r="B499" i="37"/>
  <c r="C499" i="37"/>
  <c r="D499" i="37"/>
  <c r="B500" i="37"/>
  <c r="C500" i="37"/>
  <c r="D500" i="37"/>
  <c r="H500" i="37" s="1"/>
  <c r="B501" i="37"/>
  <c r="C501" i="37"/>
  <c r="D501" i="37"/>
  <c r="B502" i="37"/>
  <c r="C502" i="37"/>
  <c r="D502" i="37"/>
  <c r="H502" i="37" s="1"/>
  <c r="B503" i="37"/>
  <c r="C503" i="37"/>
  <c r="D503" i="37"/>
  <c r="B504" i="37"/>
  <c r="C504" i="37"/>
  <c r="D504" i="37"/>
  <c r="H504" i="37" s="1"/>
  <c r="B505" i="37"/>
  <c r="C505" i="37"/>
  <c r="D505" i="37"/>
  <c r="B506" i="37"/>
  <c r="B507" i="37"/>
  <c r="B508" i="37"/>
  <c r="C508" i="37"/>
  <c r="D508" i="37"/>
  <c r="H508" i="37" s="1"/>
  <c r="B509" i="37"/>
  <c r="C509" i="37"/>
  <c r="D509" i="37"/>
  <c r="B510" i="37"/>
  <c r="B511" i="37"/>
  <c r="C511" i="37"/>
  <c r="H511" i="37" s="1"/>
  <c r="D511" i="37"/>
  <c r="B512" i="37"/>
  <c r="C512" i="37"/>
  <c r="D512" i="37"/>
  <c r="B513" i="37"/>
  <c r="B514" i="37"/>
  <c r="C514" i="37"/>
  <c r="D514" i="37"/>
  <c r="H514" i="37" s="1"/>
  <c r="B515" i="37"/>
  <c r="C515" i="37"/>
  <c r="D515" i="37"/>
  <c r="B516" i="37"/>
  <c r="B517" i="37"/>
  <c r="C517" i="37"/>
  <c r="H517" i="37" s="1"/>
  <c r="D517" i="37"/>
  <c r="B518" i="37"/>
  <c r="C518" i="37"/>
  <c r="D518" i="37"/>
  <c r="B519" i="37"/>
  <c r="B520" i="37"/>
  <c r="B521" i="37"/>
  <c r="B522" i="37"/>
  <c r="C522" i="37"/>
  <c r="D522" i="37"/>
  <c r="H522" i="37" s="1"/>
  <c r="B523" i="37"/>
  <c r="C523" i="37"/>
  <c r="D523" i="37"/>
  <c r="B524" i="37"/>
  <c r="C524" i="37"/>
  <c r="D524" i="37"/>
  <c r="H524" i="37" s="1"/>
  <c r="B525" i="37"/>
  <c r="C525" i="37"/>
  <c r="D525" i="37"/>
  <c r="B526" i="37"/>
  <c r="B527" i="37"/>
  <c r="C527" i="37"/>
  <c r="H527" i="37" s="1"/>
  <c r="D527" i="37"/>
  <c r="B528" i="37"/>
  <c r="C528" i="37"/>
  <c r="D528" i="37"/>
  <c r="B529" i="37"/>
  <c r="B530" i="37"/>
  <c r="C530" i="37"/>
  <c r="D530" i="37"/>
  <c r="H530" i="37" s="1"/>
  <c r="B531" i="37"/>
  <c r="C531" i="37"/>
  <c r="D531" i="37"/>
  <c r="B532" i="37"/>
  <c r="C532" i="37"/>
  <c r="D532" i="37"/>
  <c r="H532" i="37" s="1"/>
  <c r="B533" i="37"/>
  <c r="C533" i="37"/>
  <c r="D533" i="37"/>
  <c r="B534" i="37"/>
  <c r="B535" i="37"/>
  <c r="C535" i="37"/>
  <c r="H535" i="37" s="1"/>
  <c r="D535" i="37"/>
  <c r="B536" i="37"/>
  <c r="C536" i="37"/>
  <c r="D536" i="37"/>
  <c r="B537" i="37"/>
  <c r="C537" i="37"/>
  <c r="H537" i="37" s="1"/>
  <c r="D537" i="37"/>
  <c r="B538" i="37"/>
  <c r="C538" i="37"/>
  <c r="D538" i="37"/>
  <c r="B539" i="37"/>
  <c r="C539" i="37"/>
  <c r="H539" i="37" s="1"/>
  <c r="D539" i="37"/>
  <c r="B540" i="37"/>
  <c r="C540" i="37"/>
  <c r="D540" i="37"/>
  <c r="B541" i="37"/>
  <c r="B542" i="37"/>
  <c r="C542" i="37"/>
  <c r="D542" i="37"/>
  <c r="H542" i="37" s="1"/>
  <c r="B543" i="37"/>
  <c r="C543" i="37"/>
  <c r="D543" i="37"/>
  <c r="B544" i="37"/>
  <c r="C544" i="37"/>
  <c r="D544" i="37"/>
  <c r="H544" i="37" s="1"/>
  <c r="B545" i="37"/>
  <c r="C545" i="37"/>
  <c r="D545" i="37"/>
  <c r="B546" i="37"/>
  <c r="B547" i="37"/>
  <c r="C547" i="37"/>
  <c r="H547" i="37" s="1"/>
  <c r="D547" i="37"/>
  <c r="B548" i="37"/>
  <c r="C548" i="37"/>
  <c r="D548" i="37"/>
  <c r="B549" i="37"/>
  <c r="C549" i="37"/>
  <c r="H549" i="37" s="1"/>
  <c r="D549" i="37"/>
  <c r="B550" i="37"/>
  <c r="C550" i="37"/>
  <c r="D550" i="37"/>
  <c r="B551" i="37"/>
  <c r="C551" i="37"/>
  <c r="H551" i="37" s="1"/>
  <c r="D551" i="37"/>
  <c r="B552" i="37"/>
  <c r="C552" i="37"/>
  <c r="D552" i="37"/>
  <c r="B553" i="37"/>
  <c r="C553" i="37"/>
  <c r="H553" i="37" s="1"/>
  <c r="D553" i="37"/>
  <c r="B554" i="37"/>
  <c r="B555" i="37"/>
  <c r="C555" i="37"/>
  <c r="D555" i="37"/>
  <c r="G555" i="37"/>
  <c r="B556" i="37"/>
  <c r="C556" i="37"/>
  <c r="H556" i="37" s="1"/>
  <c r="D556" i="37"/>
  <c r="G556" i="37"/>
  <c r="B557" i="37"/>
  <c r="C557" i="37"/>
  <c r="D557" i="37"/>
  <c r="G557" i="37"/>
  <c r="B558" i="37"/>
  <c r="B559" i="37"/>
  <c r="B560" i="37"/>
  <c r="C560" i="37"/>
  <c r="H560" i="37" s="1"/>
  <c r="D560" i="37"/>
  <c r="B561" i="37"/>
  <c r="C561" i="37"/>
  <c r="D561" i="37"/>
  <c r="G561" i="37" s="1"/>
  <c r="B562" i="37"/>
  <c r="B563" i="37"/>
  <c r="C563" i="37"/>
  <c r="D563" i="37"/>
  <c r="H563" i="37" s="1"/>
  <c r="B564" i="37"/>
  <c r="C564" i="37"/>
  <c r="D564" i="37"/>
  <c r="B565" i="37"/>
  <c r="B566" i="37"/>
  <c r="C566" i="37"/>
  <c r="H566" i="37" s="1"/>
  <c r="D566" i="37"/>
  <c r="G566" i="37"/>
  <c r="B567" i="37"/>
  <c r="C567" i="37"/>
  <c r="D567" i="37"/>
  <c r="G567" i="37"/>
  <c r="B568" i="37"/>
  <c r="B569" i="37"/>
  <c r="C569" i="37"/>
  <c r="D569" i="37"/>
  <c r="H569" i="37" s="1"/>
  <c r="B570" i="37"/>
  <c r="C570" i="37"/>
  <c r="D570" i="37"/>
  <c r="B571" i="37"/>
  <c r="B572" i="37"/>
  <c r="B573" i="37"/>
  <c r="C573" i="37"/>
  <c r="D573" i="37"/>
  <c r="H573" i="37" s="1"/>
  <c r="B574" i="37"/>
  <c r="C574" i="37"/>
  <c r="D574" i="37"/>
  <c r="B575" i="37"/>
  <c r="C575" i="37"/>
  <c r="D575" i="37"/>
  <c r="H575" i="37" s="1"/>
  <c r="B576" i="37"/>
  <c r="B577" i="37"/>
  <c r="C577" i="37"/>
  <c r="D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H622" i="37" s="1"/>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H644" i="37" s="1"/>
  <c r="B645" i="37"/>
  <c r="C645" i="37"/>
  <c r="D645" i="37"/>
  <c r="B646" i="37"/>
  <c r="C646" i="37"/>
  <c r="D646" i="37"/>
  <c r="H646" i="37" s="1"/>
  <c r="B647" i="37"/>
  <c r="C647" i="37"/>
  <c r="D647" i="37"/>
  <c r="H647" i="37" s="1"/>
  <c r="B648" i="37"/>
  <c r="C648" i="37"/>
  <c r="D648" i="37"/>
  <c r="H648" i="37" s="1"/>
  <c r="B649" i="37"/>
  <c r="C649" i="37"/>
  <c r="D649" i="37"/>
  <c r="B650" i="37"/>
  <c r="C650" i="37"/>
  <c r="D650" i="37"/>
  <c r="H650" i="37" s="1"/>
  <c r="B651" i="37"/>
  <c r="C651" i="37"/>
  <c r="D651" i="37"/>
  <c r="B652" i="37"/>
  <c r="C652" i="37"/>
  <c r="D652" i="37"/>
  <c r="H652" i="37" s="1"/>
  <c r="B653" i="37"/>
  <c r="C653" i="37"/>
  <c r="D653" i="37"/>
  <c r="B654" i="37"/>
  <c r="C654" i="37"/>
  <c r="D654" i="37"/>
  <c r="H654" i="37" s="1"/>
  <c r="B655" i="37"/>
  <c r="C655" i="37"/>
  <c r="D655" i="37"/>
  <c r="B656" i="37"/>
  <c r="C656" i="37"/>
  <c r="D656" i="37"/>
  <c r="H656" i="37" s="1"/>
  <c r="B657" i="37"/>
  <c r="C657" i="37"/>
  <c r="D657" i="37"/>
  <c r="B658" i="37"/>
  <c r="C658" i="37"/>
  <c r="D658" i="37"/>
  <c r="H658" i="37" s="1"/>
  <c r="B659" i="37"/>
  <c r="C659" i="37"/>
  <c r="D659" i="37"/>
  <c r="H659" i="37" s="1"/>
  <c r="B660" i="37"/>
  <c r="C660" i="37"/>
  <c r="D660" i="37"/>
  <c r="H660" i="37" s="1"/>
  <c r="B661" i="37"/>
  <c r="C661" i="37"/>
  <c r="D661" i="37"/>
  <c r="B662" i="37"/>
  <c r="C662" i="37"/>
  <c r="D662" i="37"/>
  <c r="H662" i="37" s="1"/>
  <c r="B663" i="37"/>
  <c r="C663" i="37"/>
  <c r="D663" i="37"/>
  <c r="B664" i="37"/>
  <c r="C664" i="37"/>
  <c r="D664" i="37"/>
  <c r="H664" i="37" s="1"/>
  <c r="B665" i="37"/>
  <c r="C665" i="37"/>
  <c r="D665" i="37"/>
  <c r="H665" i="37" s="1"/>
  <c r="B666" i="37"/>
  <c r="C666" i="37"/>
  <c r="D666" i="37"/>
  <c r="H666" i="37" s="1"/>
  <c r="B667" i="37"/>
  <c r="C667" i="37"/>
  <c r="D667" i="37"/>
  <c r="B668" i="37"/>
  <c r="C668" i="37"/>
  <c r="D668" i="37"/>
  <c r="H668" i="37" s="1"/>
  <c r="B669" i="37"/>
  <c r="C669" i="37"/>
  <c r="D669" i="37"/>
  <c r="B670" i="37"/>
  <c r="C670" i="37"/>
  <c r="D670" i="37"/>
  <c r="H670" i="37" s="1"/>
  <c r="B671" i="37"/>
  <c r="C671" i="37"/>
  <c r="D671" i="37"/>
  <c r="B672" i="37"/>
  <c r="C672" i="37"/>
  <c r="D672" i="37"/>
  <c r="H672" i="37" s="1"/>
  <c r="B673" i="37"/>
  <c r="C673" i="37"/>
  <c r="D673" i="37"/>
  <c r="B674" i="37"/>
  <c r="C674" i="37"/>
  <c r="D674" i="37"/>
  <c r="H674" i="37" s="1"/>
  <c r="B675" i="37"/>
  <c r="C675" i="37"/>
  <c r="D675" i="37"/>
  <c r="B676" i="37"/>
  <c r="C676" i="37"/>
  <c r="D676" i="37"/>
  <c r="H676" i="37" s="1"/>
  <c r="B677" i="37"/>
  <c r="C677" i="37"/>
  <c r="D677" i="37"/>
  <c r="B678" i="37"/>
  <c r="C678" i="37"/>
  <c r="D678" i="37"/>
  <c r="H678" i="37" s="1"/>
  <c r="B679" i="37"/>
  <c r="C679" i="37"/>
  <c r="D679" i="37"/>
  <c r="B680" i="37"/>
  <c r="C680" i="37"/>
  <c r="D680" i="37"/>
  <c r="H680" i="37" s="1"/>
  <c r="B681" i="37"/>
  <c r="C681" i="37"/>
  <c r="D681" i="37"/>
  <c r="B682" i="37"/>
  <c r="C682" i="37"/>
  <c r="D682" i="37"/>
  <c r="H682" i="37" s="1"/>
  <c r="B683" i="37"/>
  <c r="C683" i="37"/>
  <c r="D683" i="37"/>
  <c r="B684" i="37"/>
  <c r="C684" i="37"/>
  <c r="D684" i="37"/>
  <c r="H684" i="37" s="1"/>
  <c r="B685" i="37"/>
  <c r="C685" i="37"/>
  <c r="D685" i="37"/>
  <c r="B686" i="37"/>
  <c r="C686" i="37"/>
  <c r="D686" i="37"/>
  <c r="H686" i="37" s="1"/>
  <c r="B687" i="37"/>
  <c r="C687" i="37"/>
  <c r="D687" i="37"/>
  <c r="B688" i="37"/>
  <c r="C688" i="37"/>
  <c r="D688" i="37"/>
  <c r="H688" i="37" s="1"/>
  <c r="B689" i="37"/>
  <c r="C689" i="37"/>
  <c r="D689" i="37"/>
  <c r="B690" i="37"/>
  <c r="C690" i="37"/>
  <c r="D690" i="37"/>
  <c r="H690" i="37" s="1"/>
  <c r="B691" i="37"/>
  <c r="C691" i="37"/>
  <c r="D691" i="37"/>
  <c r="B692" i="37"/>
  <c r="C692" i="37"/>
  <c r="D692" i="37"/>
  <c r="H692" i="37" s="1"/>
  <c r="B693" i="37"/>
  <c r="C693" i="37"/>
  <c r="D693" i="37"/>
  <c r="B694" i="37"/>
  <c r="C694" i="37"/>
  <c r="D694" i="37"/>
  <c r="H694" i="37" s="1"/>
  <c r="B695" i="37"/>
  <c r="C695" i="37"/>
  <c r="D695" i="37"/>
  <c r="B696" i="37"/>
  <c r="C696" i="37"/>
  <c r="D696" i="37"/>
  <c r="H696" i="37" s="1"/>
  <c r="B697" i="37"/>
  <c r="C697" i="37"/>
  <c r="D697" i="37"/>
  <c r="B698" i="37"/>
  <c r="C698" i="37"/>
  <c r="D698" i="37"/>
  <c r="H698" i="37" s="1"/>
  <c r="B699" i="37"/>
  <c r="C699" i="37"/>
  <c r="D699" i="37"/>
  <c r="B700" i="37"/>
  <c r="C700" i="37"/>
  <c r="D700" i="37"/>
  <c r="H700" i="37" s="1"/>
  <c r="B701" i="37"/>
  <c r="C701" i="37"/>
  <c r="D701" i="37"/>
  <c r="B702" i="37"/>
  <c r="C702" i="37"/>
  <c r="D702" i="37"/>
  <c r="H702" i="37" s="1"/>
  <c r="B703" i="37"/>
  <c r="C703" i="37"/>
  <c r="D703" i="37"/>
  <c r="B704" i="37"/>
  <c r="C704" i="37"/>
  <c r="D704" i="37"/>
  <c r="H704" i="37" s="1"/>
  <c r="B705" i="37"/>
  <c r="C705" i="37"/>
  <c r="D705" i="37"/>
  <c r="B706" i="37"/>
  <c r="C706" i="37"/>
  <c r="D706" i="37"/>
  <c r="H706" i="37" s="1"/>
  <c r="B707" i="37"/>
  <c r="C707" i="37"/>
  <c r="D707" i="37"/>
  <c r="B708" i="37"/>
  <c r="C708" i="37"/>
  <c r="D708" i="37"/>
  <c r="H708" i="37" s="1"/>
  <c r="B709" i="37"/>
  <c r="C709" i="37"/>
  <c r="D709" i="37"/>
  <c r="B710" i="37"/>
  <c r="C710" i="37"/>
  <c r="D710" i="37"/>
  <c r="H710" i="37" s="1"/>
  <c r="B711" i="37"/>
  <c r="C711" i="37"/>
  <c r="D711" i="37"/>
  <c r="B712" i="37"/>
  <c r="C712" i="37"/>
  <c r="D712" i="37"/>
  <c r="H712" i="37" s="1"/>
  <c r="B713" i="37"/>
  <c r="C713" i="37"/>
  <c r="D713" i="37"/>
  <c r="B714" i="37"/>
  <c r="C714" i="37"/>
  <c r="D714" i="37"/>
  <c r="H714" i="37" s="1"/>
  <c r="B715" i="37"/>
  <c r="C715" i="37"/>
  <c r="D715" i="37"/>
  <c r="B716" i="37"/>
  <c r="C716" i="37"/>
  <c r="D716" i="37"/>
  <c r="H716" i="37" s="1"/>
  <c r="B717" i="37"/>
  <c r="C717" i="37"/>
  <c r="D717" i="37"/>
  <c r="B718" i="37"/>
  <c r="C718" i="37"/>
  <c r="D718" i="37"/>
  <c r="H718" i="37" s="1"/>
  <c r="B719" i="37"/>
  <c r="C719" i="37"/>
  <c r="D719" i="37"/>
  <c r="B720" i="37"/>
  <c r="C720" i="37"/>
  <c r="D720" i="37"/>
  <c r="H720" i="37" s="1"/>
  <c r="B721" i="37"/>
  <c r="C721" i="37"/>
  <c r="D721" i="37"/>
  <c r="B722" i="37"/>
  <c r="C722" i="37"/>
  <c r="D722" i="37"/>
  <c r="H722" i="37" s="1"/>
  <c r="B723" i="37"/>
  <c r="C723" i="37"/>
  <c r="D723" i="37"/>
  <c r="B724" i="37"/>
  <c r="C724" i="37"/>
  <c r="D724" i="37"/>
  <c r="H724" i="37" s="1"/>
  <c r="B725" i="37"/>
  <c r="C725" i="37"/>
  <c r="D725" i="37"/>
  <c r="B726" i="37"/>
  <c r="C726" i="37"/>
  <c r="D726" i="37"/>
  <c r="H726" i="37" s="1"/>
  <c r="B727" i="37"/>
  <c r="C727" i="37"/>
  <c r="D727" i="37"/>
  <c r="B728" i="37"/>
  <c r="C728" i="37"/>
  <c r="D728" i="37"/>
  <c r="H728" i="37" s="1"/>
  <c r="B729" i="37"/>
  <c r="C729" i="37"/>
  <c r="D729" i="37"/>
  <c r="B730" i="37"/>
  <c r="C730" i="37"/>
  <c r="D730" i="37"/>
  <c r="H730" i="37" s="1"/>
  <c r="B731" i="37"/>
  <c r="C731" i="37"/>
  <c r="D731" i="37"/>
  <c r="B732" i="37"/>
  <c r="C732" i="37"/>
  <c r="D732" i="37"/>
  <c r="H732" i="37" s="1"/>
  <c r="B733" i="37"/>
  <c r="C733" i="37"/>
  <c r="D733" i="37"/>
  <c r="B734" i="37"/>
  <c r="C734" i="37"/>
  <c r="D734" i="37"/>
  <c r="H734" i="37" s="1"/>
  <c r="B735" i="37"/>
  <c r="C735" i="37"/>
  <c r="D735" i="37"/>
  <c r="B736" i="37"/>
  <c r="C736" i="37"/>
  <c r="D736" i="37"/>
  <c r="H736" i="37" s="1"/>
  <c r="B737" i="37"/>
  <c r="C737" i="37"/>
  <c r="D737" i="37"/>
  <c r="B738" i="37"/>
  <c r="C738" i="37"/>
  <c r="D738" i="37"/>
  <c r="H738" i="37" s="1"/>
  <c r="B739" i="37"/>
  <c r="C739" i="37"/>
  <c r="D739" i="37"/>
  <c r="B740" i="37"/>
  <c r="C740" i="37"/>
  <c r="D740" i="37"/>
  <c r="H740" i="37" s="1"/>
  <c r="B741" i="37"/>
  <c r="C741" i="37"/>
  <c r="D741" i="37"/>
  <c r="B742" i="37"/>
  <c r="C742" i="37"/>
  <c r="D742" i="37"/>
  <c r="H742" i="37" s="1"/>
  <c r="B743" i="37"/>
  <c r="C743" i="37"/>
  <c r="D743" i="37"/>
  <c r="B744" i="37"/>
  <c r="C744" i="37"/>
  <c r="D744" i="37"/>
  <c r="H744" i="37" s="1"/>
  <c r="B745" i="37"/>
  <c r="C745" i="37"/>
  <c r="D745" i="37"/>
  <c r="B746" i="37"/>
  <c r="C746" i="37"/>
  <c r="D746" i="37"/>
  <c r="H746" i="37" s="1"/>
  <c r="B747" i="37"/>
  <c r="C747" i="37"/>
  <c r="D747" i="37"/>
  <c r="B748" i="37"/>
  <c r="C748" i="37"/>
  <c r="D748" i="37"/>
  <c r="H748" i="37" s="1"/>
  <c r="B749" i="37"/>
  <c r="C749" i="37"/>
  <c r="D749" i="37"/>
  <c r="B750" i="37"/>
  <c r="C750" i="37"/>
  <c r="D750" i="37"/>
  <c r="H750" i="37" s="1"/>
  <c r="B751" i="37"/>
  <c r="C751" i="37"/>
  <c r="D751" i="37"/>
  <c r="B752" i="37"/>
  <c r="C752" i="37"/>
  <c r="D752" i="37"/>
  <c r="H752" i="37" s="1"/>
  <c r="B753" i="37"/>
  <c r="C753" i="37"/>
  <c r="D753" i="37"/>
  <c r="B754" i="37"/>
  <c r="C754" i="37"/>
  <c r="D754" i="37"/>
  <c r="H754" i="37" s="1"/>
  <c r="B755" i="37"/>
  <c r="C755" i="37"/>
  <c r="D755" i="37"/>
  <c r="B756" i="37"/>
  <c r="C756" i="37"/>
  <c r="D756" i="37"/>
  <c r="H756" i="37" s="1"/>
  <c r="B757" i="37"/>
  <c r="C757" i="37"/>
  <c r="D757" i="37"/>
  <c r="B758" i="37"/>
  <c r="C758" i="37"/>
  <c r="D758" i="37"/>
  <c r="H758" i="37" s="1"/>
  <c r="B759" i="37"/>
  <c r="C759" i="37"/>
  <c r="D759" i="37"/>
  <c r="B760" i="37"/>
  <c r="C760" i="37"/>
  <c r="D760" i="37"/>
  <c r="H760" i="37" s="1"/>
  <c r="B761" i="37"/>
  <c r="C761" i="37"/>
  <c r="D761" i="37"/>
  <c r="B762" i="37"/>
  <c r="C762" i="37"/>
  <c r="D762" i="37"/>
  <c r="H762" i="37" s="1"/>
  <c r="B763" i="37"/>
  <c r="C763" i="37"/>
  <c r="D763" i="37"/>
  <c r="B764" i="37"/>
  <c r="C764" i="37"/>
  <c r="D764" i="37"/>
  <c r="H764" i="37" s="1"/>
  <c r="B765" i="37"/>
  <c r="C765" i="37"/>
  <c r="D765" i="37"/>
  <c r="B766" i="37"/>
  <c r="C766" i="37"/>
  <c r="D766" i="37"/>
  <c r="H766" i="37" s="1"/>
  <c r="B767" i="37"/>
  <c r="C767" i="37"/>
  <c r="D767" i="37"/>
  <c r="B768" i="37"/>
  <c r="C768" i="37"/>
  <c r="D768" i="37"/>
  <c r="H768" i="37" s="1"/>
  <c r="B769" i="37"/>
  <c r="C769" i="37"/>
  <c r="D769" i="37"/>
  <c r="B770" i="37"/>
  <c r="C770" i="37"/>
  <c r="D770" i="37"/>
  <c r="H770" i="37" s="1"/>
  <c r="B771" i="37"/>
  <c r="C771" i="37"/>
  <c r="D771" i="37"/>
  <c r="B772" i="37"/>
  <c r="C772" i="37"/>
  <c r="D772" i="37"/>
  <c r="H772" i="37" s="1"/>
  <c r="B773" i="37"/>
  <c r="C773" i="37"/>
  <c r="D773" i="37"/>
  <c r="B774" i="37"/>
  <c r="C774" i="37"/>
  <c r="D774" i="37"/>
  <c r="H774" i="37" s="1"/>
  <c r="B775" i="37"/>
  <c r="C775" i="37"/>
  <c r="D775" i="37"/>
  <c r="B776" i="37"/>
  <c r="C776" i="37"/>
  <c r="D776" i="37"/>
  <c r="H776" i="37" s="1"/>
  <c r="B777" i="37"/>
  <c r="C777" i="37"/>
  <c r="D777" i="37"/>
  <c r="B778" i="37"/>
  <c r="C778" i="37"/>
  <c r="D778" i="37"/>
  <c r="H778" i="37" s="1"/>
  <c r="B779" i="37"/>
  <c r="C779" i="37"/>
  <c r="D779" i="37"/>
  <c r="B780" i="37"/>
  <c r="C780" i="37"/>
  <c r="D780" i="37"/>
  <c r="H780" i="37" s="1"/>
  <c r="B781" i="37"/>
  <c r="C781" i="37"/>
  <c r="D781" i="37"/>
  <c r="B782" i="37"/>
  <c r="C782" i="37"/>
  <c r="D782" i="37"/>
  <c r="H782" i="37" s="1"/>
  <c r="B783" i="37"/>
  <c r="C783" i="37"/>
  <c r="D783" i="37"/>
  <c r="B784" i="37"/>
  <c r="C784" i="37"/>
  <c r="D784" i="37"/>
  <c r="H784" i="37" s="1"/>
  <c r="B785" i="37"/>
  <c r="C785" i="37"/>
  <c r="D785" i="37"/>
  <c r="B786" i="37"/>
  <c r="C786" i="37"/>
  <c r="D786" i="37"/>
  <c r="H786" i="37" s="1"/>
  <c r="B787" i="37"/>
  <c r="C787" i="37"/>
  <c r="D787" i="37"/>
  <c r="B788" i="37"/>
  <c r="C788" i="37"/>
  <c r="D788" i="37"/>
  <c r="H788" i="37" s="1"/>
  <c r="B789" i="37"/>
  <c r="C789" i="37"/>
  <c r="D789" i="37"/>
  <c r="B790" i="37"/>
  <c r="C790" i="37"/>
  <c r="D790" i="37"/>
  <c r="H790" i="37" s="1"/>
  <c r="B791" i="37"/>
  <c r="C791" i="37"/>
  <c r="D791" i="37"/>
  <c r="B792" i="37"/>
  <c r="C792" i="37"/>
  <c r="D792" i="37"/>
  <c r="H792" i="37" s="1"/>
  <c r="B793" i="37"/>
  <c r="C793" i="37"/>
  <c r="D793" i="37"/>
  <c r="B794" i="37"/>
  <c r="C794" i="37"/>
  <c r="D794" i="37"/>
  <c r="H794" i="37" s="1"/>
  <c r="B795" i="37"/>
  <c r="C795" i="37"/>
  <c r="D795" i="37"/>
  <c r="B796" i="37"/>
  <c r="C796" i="37"/>
  <c r="D796" i="37"/>
  <c r="H796" i="37" s="1"/>
  <c r="B797" i="37"/>
  <c r="C797" i="37"/>
  <c r="D797" i="37"/>
  <c r="B798" i="37"/>
  <c r="C798" i="37"/>
  <c r="D798" i="37"/>
  <c r="H798" i="37" s="1"/>
  <c r="B799" i="37"/>
  <c r="C799" i="37"/>
  <c r="D799" i="37"/>
  <c r="B800" i="37"/>
  <c r="C800" i="37"/>
  <c r="D800" i="37"/>
  <c r="H800" i="37" s="1"/>
  <c r="B801" i="37"/>
  <c r="C801" i="37"/>
  <c r="D801" i="37"/>
  <c r="B802" i="37"/>
  <c r="C802" i="37"/>
  <c r="D802" i="37"/>
  <c r="H802" i="37" s="1"/>
  <c r="B803" i="37"/>
  <c r="C803" i="37"/>
  <c r="D803" i="37"/>
  <c r="B804" i="37"/>
  <c r="C804" i="37"/>
  <c r="D804" i="37"/>
  <c r="H804" i="37" s="1"/>
  <c r="B805" i="37"/>
  <c r="C805" i="37"/>
  <c r="D805" i="37"/>
  <c r="B806" i="37"/>
  <c r="C806" i="37"/>
  <c r="D806" i="37"/>
  <c r="H806" i="37" s="1"/>
  <c r="B807" i="37"/>
  <c r="C807" i="37"/>
  <c r="D807" i="37"/>
  <c r="B808" i="37"/>
  <c r="C808" i="37"/>
  <c r="D808" i="37"/>
  <c r="H808" i="37" s="1"/>
  <c r="B809" i="37"/>
  <c r="C809" i="37"/>
  <c r="D809" i="37"/>
  <c r="B810" i="37"/>
  <c r="C810" i="37"/>
  <c r="D810" i="37"/>
  <c r="H810" i="37" s="1"/>
  <c r="B811" i="37"/>
  <c r="C811" i="37"/>
  <c r="D811" i="37"/>
  <c r="B812" i="37"/>
  <c r="C812" i="37"/>
  <c r="D812" i="37"/>
  <c r="H812" i="37" s="1"/>
  <c r="B813" i="37"/>
  <c r="C813" i="37"/>
  <c r="D813" i="37"/>
  <c r="B814" i="37"/>
  <c r="C814" i="37"/>
  <c r="D814" i="37"/>
  <c r="H814" i="37" s="1"/>
  <c r="B815" i="37"/>
  <c r="C815" i="37"/>
  <c r="D815" i="37"/>
  <c r="B816" i="37"/>
  <c r="C816" i="37"/>
  <c r="D816" i="37"/>
  <c r="H816" i="37" s="1"/>
  <c r="B817" i="37"/>
  <c r="C817" i="37"/>
  <c r="D817" i="37"/>
  <c r="B818" i="37"/>
  <c r="C818" i="37"/>
  <c r="D818" i="37"/>
  <c r="H818" i="37" s="1"/>
  <c r="B819" i="37"/>
  <c r="C819" i="37"/>
  <c r="D819" i="37"/>
  <c r="B820" i="37"/>
  <c r="C820" i="37"/>
  <c r="D820" i="37"/>
  <c r="H820" i="37" s="1"/>
  <c r="B821" i="37"/>
  <c r="C821" i="37"/>
  <c r="D821" i="37"/>
  <c r="B822" i="37"/>
  <c r="C822" i="37"/>
  <c r="D822" i="37"/>
  <c r="H822" i="37" s="1"/>
  <c r="B823" i="37"/>
  <c r="C823" i="37"/>
  <c r="D823" i="37"/>
  <c r="B824" i="37"/>
  <c r="C824" i="37"/>
  <c r="D824" i="37"/>
  <c r="H824" i="37" s="1"/>
  <c r="B825" i="37"/>
  <c r="C825" i="37"/>
  <c r="D825" i="37"/>
  <c r="B826" i="37"/>
  <c r="C826" i="37"/>
  <c r="D826" i="37"/>
  <c r="H826" i="37" s="1"/>
  <c r="B827" i="37"/>
  <c r="C827" i="37"/>
  <c r="D827" i="37"/>
  <c r="B828" i="37"/>
  <c r="C828" i="37"/>
  <c r="D828" i="37"/>
  <c r="H828" i="37" s="1"/>
  <c r="B829" i="37"/>
  <c r="C829" i="37"/>
  <c r="D829" i="37"/>
  <c r="B830" i="37"/>
  <c r="C830" i="37"/>
  <c r="D830" i="37"/>
  <c r="H830" i="37" s="1"/>
  <c r="B831" i="37"/>
  <c r="C831" i="37"/>
  <c r="D831" i="37"/>
  <c r="B832" i="37"/>
  <c r="C832" i="37"/>
  <c r="D832" i="37"/>
  <c r="H832" i="37" s="1"/>
  <c r="B833" i="37"/>
  <c r="C833" i="37"/>
  <c r="D833" i="37"/>
  <c r="B834" i="37"/>
  <c r="C834" i="37"/>
  <c r="D834" i="37"/>
  <c r="H834" i="37" s="1"/>
  <c r="B835" i="37"/>
  <c r="C835" i="37"/>
  <c r="D835" i="37"/>
  <c r="B836" i="37"/>
  <c r="C836" i="37"/>
  <c r="D836" i="37"/>
  <c r="H836" i="37" s="1"/>
  <c r="B837" i="37"/>
  <c r="C837" i="37"/>
  <c r="D837" i="37"/>
  <c r="B838" i="37"/>
  <c r="C838" i="37"/>
  <c r="D838" i="37"/>
  <c r="H838" i="37" s="1"/>
  <c r="B839" i="37"/>
  <c r="C839" i="37"/>
  <c r="D839" i="37"/>
  <c r="B840" i="37"/>
  <c r="C840" i="37"/>
  <c r="D840" i="37"/>
  <c r="H840" i="37" s="1"/>
  <c r="B841" i="37"/>
  <c r="C841" i="37"/>
  <c r="D841" i="37"/>
  <c r="B842" i="37"/>
  <c r="C842" i="37"/>
  <c r="D842" i="37"/>
  <c r="H842" i="37" s="1"/>
  <c r="B843" i="37"/>
  <c r="C843" i="37"/>
  <c r="D843" i="37"/>
  <c r="B844" i="37"/>
  <c r="C844" i="37"/>
  <c r="D844" i="37"/>
  <c r="H844" i="37" s="1"/>
  <c r="B845" i="37"/>
  <c r="C845" i="37"/>
  <c r="D845" i="37"/>
  <c r="B846" i="37"/>
  <c r="C846" i="37"/>
  <c r="D846" i="37"/>
  <c r="H846" i="37" s="1"/>
  <c r="B847" i="37"/>
  <c r="C847" i="37"/>
  <c r="D847" i="37"/>
  <c r="B848" i="37"/>
  <c r="C848" i="37"/>
  <c r="D848" i="37"/>
  <c r="H848" i="37" s="1"/>
  <c r="B849" i="37"/>
  <c r="C849" i="37"/>
  <c r="D849" i="37"/>
  <c r="B850" i="37"/>
  <c r="C850" i="37"/>
  <c r="D850" i="37"/>
  <c r="H850" i="37" s="1"/>
  <c r="B851" i="37"/>
  <c r="C851" i="37"/>
  <c r="D851" i="37"/>
  <c r="B852" i="37"/>
  <c r="C852" i="37"/>
  <c r="D852" i="37"/>
  <c r="H852" i="37" s="1"/>
  <c r="B853" i="37"/>
  <c r="C853" i="37"/>
  <c r="D853" i="37"/>
  <c r="B854" i="37"/>
  <c r="C854" i="37"/>
  <c r="D854" i="37"/>
  <c r="H854" i="37" s="1"/>
  <c r="B855" i="37"/>
  <c r="C855" i="37"/>
  <c r="D855" i="37"/>
  <c r="B856" i="37"/>
  <c r="C856" i="37"/>
  <c r="D856" i="37"/>
  <c r="H856" i="37" s="1"/>
  <c r="B857" i="37"/>
  <c r="C857" i="37"/>
  <c r="D857" i="37"/>
  <c r="B858" i="37"/>
  <c r="C858" i="37"/>
  <c r="D858" i="37"/>
  <c r="H858" i="37" s="1"/>
  <c r="B859" i="37"/>
  <c r="C859" i="37"/>
  <c r="D859" i="37"/>
  <c r="B860" i="37"/>
  <c r="C860" i="37"/>
  <c r="D860" i="37"/>
  <c r="H860" i="37" s="1"/>
  <c r="B861" i="37"/>
  <c r="C861" i="37"/>
  <c r="D861" i="37"/>
  <c r="B862" i="37"/>
  <c r="C862" i="37"/>
  <c r="D862" i="37"/>
  <c r="H862" i="37" s="1"/>
  <c r="B863" i="37"/>
  <c r="C863" i="37"/>
  <c r="D863" i="37"/>
  <c r="B864" i="37"/>
  <c r="C864" i="37"/>
  <c r="D864" i="37"/>
  <c r="H864" i="37" s="1"/>
  <c r="B865" i="37"/>
  <c r="C865" i="37"/>
  <c r="D865" i="37"/>
  <c r="B866" i="37"/>
  <c r="C866" i="37"/>
  <c r="D866" i="37"/>
  <c r="H866" i="37" s="1"/>
  <c r="B867" i="37"/>
  <c r="C867" i="37"/>
  <c r="D867" i="37"/>
  <c r="B868" i="37"/>
  <c r="C868" i="37"/>
  <c r="D868" i="37"/>
  <c r="H868" i="37" s="1"/>
  <c r="B869" i="37"/>
  <c r="C869" i="37"/>
  <c r="D869" i="37"/>
  <c r="B870" i="37"/>
  <c r="C870" i="37"/>
  <c r="D870" i="37"/>
  <c r="H870" i="37" s="1"/>
  <c r="B871" i="37"/>
  <c r="C871" i="37"/>
  <c r="D871" i="37"/>
  <c r="B872" i="37"/>
  <c r="C872" i="37"/>
  <c r="D872" i="37"/>
  <c r="H872" i="37" s="1"/>
  <c r="B873" i="37"/>
  <c r="C873" i="37"/>
  <c r="D873" i="37"/>
  <c r="B874" i="37"/>
  <c r="C874" i="37"/>
  <c r="D874" i="37"/>
  <c r="H874" i="37" s="1"/>
  <c r="B875" i="37"/>
  <c r="C875" i="37"/>
  <c r="D875" i="37"/>
  <c r="B876" i="37"/>
  <c r="C876" i="37"/>
  <c r="D876" i="37"/>
  <c r="H876" i="37" s="1"/>
  <c r="B877" i="37"/>
  <c r="C877" i="37"/>
  <c r="D877" i="37"/>
  <c r="B878" i="37"/>
  <c r="C878" i="37"/>
  <c r="D878" i="37"/>
  <c r="H878" i="37" s="1"/>
  <c r="B879" i="37"/>
  <c r="C879" i="37"/>
  <c r="D879" i="37"/>
  <c r="B880" i="37"/>
  <c r="C880" i="37"/>
  <c r="D880" i="37"/>
  <c r="H880" i="37" s="1"/>
  <c r="B881" i="37"/>
  <c r="C881" i="37"/>
  <c r="D881" i="37"/>
  <c r="B882" i="37"/>
  <c r="C882" i="37"/>
  <c r="D882" i="37"/>
  <c r="H882" i="37" s="1"/>
  <c r="B883" i="37"/>
  <c r="C883" i="37"/>
  <c r="D883" i="37"/>
  <c r="B884" i="37"/>
  <c r="C884" i="37"/>
  <c r="D884" i="37"/>
  <c r="H884" i="37" s="1"/>
  <c r="B885" i="37"/>
  <c r="C885" i="37"/>
  <c r="D885" i="37"/>
  <c r="B886" i="37"/>
  <c r="C886" i="37"/>
  <c r="D886" i="37"/>
  <c r="H886" i="37" s="1"/>
  <c r="B887" i="37"/>
  <c r="C887" i="37"/>
  <c r="D887" i="37"/>
  <c r="B888" i="37"/>
  <c r="C888" i="37"/>
  <c r="D888" i="37"/>
  <c r="H888" i="37" s="1"/>
  <c r="B889" i="37"/>
  <c r="C889" i="37"/>
  <c r="D889" i="37"/>
  <c r="B890" i="37"/>
  <c r="C890" i="37"/>
  <c r="D890" i="37"/>
  <c r="H890" i="37" s="1"/>
  <c r="B891" i="37"/>
  <c r="C891" i="37"/>
  <c r="D891" i="37"/>
  <c r="B892" i="37"/>
  <c r="C892" i="37"/>
  <c r="D892" i="37"/>
  <c r="H892" i="37" s="1"/>
  <c r="B893" i="37"/>
  <c r="C893" i="37"/>
  <c r="D893" i="37"/>
  <c r="B894" i="37"/>
  <c r="C894" i="37"/>
  <c r="D894" i="37"/>
  <c r="H894" i="37" s="1"/>
  <c r="B895" i="37"/>
  <c r="C895" i="37"/>
  <c r="D895" i="37"/>
  <c r="B896" i="37"/>
  <c r="C896" i="37"/>
  <c r="D896" i="37"/>
  <c r="B897" i="37"/>
  <c r="C897" i="37"/>
  <c r="D897" i="37"/>
  <c r="B898" i="37"/>
  <c r="C898" i="37"/>
  <c r="D898" i="37"/>
  <c r="H898" i="37" s="1"/>
  <c r="B899" i="37"/>
  <c r="C899" i="37"/>
  <c r="D899" i="37"/>
  <c r="B900" i="37"/>
  <c r="C900" i="37"/>
  <c r="D900" i="37"/>
  <c r="B901" i="37"/>
  <c r="C901" i="37"/>
  <c r="D901" i="37"/>
  <c r="B902" i="37"/>
  <c r="C902" i="37"/>
  <c r="D902" i="37"/>
  <c r="H902" i="37" s="1"/>
  <c r="B903" i="37"/>
  <c r="C903" i="37"/>
  <c r="D903" i="37"/>
  <c r="B904" i="37"/>
  <c r="C904" i="37"/>
  <c r="D904" i="37"/>
  <c r="B905" i="37"/>
  <c r="C905" i="37"/>
  <c r="D905" i="37"/>
  <c r="B906" i="37"/>
  <c r="C906" i="37"/>
  <c r="D906" i="37"/>
  <c r="H906" i="37" s="1"/>
  <c r="B907" i="37"/>
  <c r="C907" i="37"/>
  <c r="D907" i="37"/>
  <c r="B908" i="37"/>
  <c r="C908" i="37"/>
  <c r="D908" i="37"/>
  <c r="B909" i="37"/>
  <c r="C909" i="37"/>
  <c r="D909" i="37"/>
  <c r="B910" i="37"/>
  <c r="C910" i="37"/>
  <c r="D910" i="37"/>
  <c r="H910" i="37" s="1"/>
  <c r="B911" i="37"/>
  <c r="C911" i="37"/>
  <c r="D911" i="37"/>
  <c r="B912" i="37"/>
  <c r="C912" i="37"/>
  <c r="D912" i="37"/>
  <c r="B913" i="37"/>
  <c r="C913" i="37"/>
  <c r="D913" i="37"/>
  <c r="B914" i="37"/>
  <c r="C914" i="37"/>
  <c r="D914" i="37"/>
  <c r="H914" i="37" s="1"/>
  <c r="B915" i="37"/>
  <c r="C915" i="37"/>
  <c r="D915" i="37"/>
  <c r="B916" i="37"/>
  <c r="C916" i="37"/>
  <c r="D916" i="37"/>
  <c r="B917" i="37"/>
  <c r="C917" i="37"/>
  <c r="D917" i="37"/>
  <c r="B918" i="37"/>
  <c r="C918" i="37"/>
  <c r="D918" i="37"/>
  <c r="H918" i="37" s="1"/>
  <c r="B919" i="37"/>
  <c r="C919" i="37"/>
  <c r="D919" i="37"/>
  <c r="B920" i="37"/>
  <c r="C920" i="37"/>
  <c r="D920" i="37"/>
  <c r="B921" i="37"/>
  <c r="C921" i="37"/>
  <c r="D921" i="37"/>
  <c r="B922" i="37"/>
  <c r="C922" i="37"/>
  <c r="D922" i="37"/>
  <c r="H922" i="37" s="1"/>
  <c r="B923" i="37"/>
  <c r="C923" i="37"/>
  <c r="D923" i="37"/>
  <c r="B924" i="37"/>
  <c r="C924" i="37"/>
  <c r="D924" i="37"/>
  <c r="B925" i="37"/>
  <c r="C925" i="37"/>
  <c r="D925" i="37"/>
  <c r="B926" i="37"/>
  <c r="C926" i="37"/>
  <c r="D926" i="37"/>
  <c r="H926" i="37" s="1"/>
  <c r="B927" i="37"/>
  <c r="C927" i="37"/>
  <c r="D927" i="37"/>
  <c r="B928" i="37"/>
  <c r="C928" i="37"/>
  <c r="D928" i="37"/>
  <c r="B929" i="37"/>
  <c r="C929" i="37"/>
  <c r="D929" i="37"/>
  <c r="B930" i="37"/>
  <c r="C930" i="37"/>
  <c r="D930" i="37"/>
  <c r="H930" i="37" s="1"/>
  <c r="B931" i="37"/>
  <c r="C931" i="37"/>
  <c r="D931" i="37"/>
  <c r="B932" i="37"/>
  <c r="C932" i="37"/>
  <c r="D932" i="37"/>
  <c r="B933" i="37"/>
  <c r="C933" i="37"/>
  <c r="D933" i="37"/>
  <c r="B934" i="37"/>
  <c r="C934" i="37"/>
  <c r="D934" i="37"/>
  <c r="H934" i="37" s="1"/>
  <c r="B935" i="37"/>
  <c r="C935" i="37"/>
  <c r="D935" i="37"/>
  <c r="B936" i="37"/>
  <c r="C936" i="37"/>
  <c r="D936" i="37"/>
  <c r="B937" i="37"/>
  <c r="C937" i="37"/>
  <c r="D937" i="37"/>
  <c r="B938" i="37"/>
  <c r="C938" i="37"/>
  <c r="D938" i="37"/>
  <c r="H938" i="37" s="1"/>
  <c r="B939" i="37"/>
  <c r="C939" i="37"/>
  <c r="D939" i="37"/>
  <c r="B940" i="37"/>
  <c r="C940" i="37"/>
  <c r="D940" i="37"/>
  <c r="B941" i="37"/>
  <c r="C941" i="37"/>
  <c r="D941" i="37"/>
  <c r="B942" i="37"/>
  <c r="C942" i="37"/>
  <c r="D942" i="37"/>
  <c r="H942" i="37" s="1"/>
  <c r="B943" i="37"/>
  <c r="C943" i="37"/>
  <c r="D943" i="37"/>
  <c r="B944" i="37"/>
  <c r="C944" i="37"/>
  <c r="D944" i="37"/>
  <c r="B945" i="37"/>
  <c r="C945" i="37"/>
  <c r="D945" i="37"/>
  <c r="B946" i="37"/>
  <c r="C946" i="37"/>
  <c r="D946" i="37"/>
  <c r="H946" i="37" s="1"/>
  <c r="B947" i="37"/>
  <c r="C947" i="37"/>
  <c r="D947" i="37"/>
  <c r="B948" i="37"/>
  <c r="C948" i="37"/>
  <c r="D948" i="37"/>
  <c r="B949" i="37"/>
  <c r="C949" i="37"/>
  <c r="D949" i="37"/>
  <c r="B950" i="37"/>
  <c r="C950" i="37"/>
  <c r="D950" i="37"/>
  <c r="H950" i="37" s="1"/>
  <c r="B951" i="37"/>
  <c r="C951" i="37"/>
  <c r="D951" i="37"/>
  <c r="B952" i="37"/>
  <c r="C952" i="37"/>
  <c r="D952" i="37"/>
  <c r="B953" i="37"/>
  <c r="C953" i="37"/>
  <c r="D953" i="37"/>
  <c r="B954" i="37"/>
  <c r="C954" i="37"/>
  <c r="D954" i="37"/>
  <c r="H954" i="37" s="1"/>
  <c r="B955" i="37"/>
  <c r="C955" i="37"/>
  <c r="D955" i="37"/>
  <c r="B956" i="37"/>
  <c r="C956" i="37"/>
  <c r="D956" i="37"/>
  <c r="B957" i="37"/>
  <c r="C957" i="37"/>
  <c r="D957" i="37"/>
  <c r="B958" i="37"/>
  <c r="C958" i="37"/>
  <c r="D958" i="37"/>
  <c r="H958" i="37" s="1"/>
  <c r="B959" i="37"/>
  <c r="C959" i="37"/>
  <c r="D959" i="37"/>
  <c r="B960" i="37"/>
  <c r="C960" i="37"/>
  <c r="D960" i="37"/>
  <c r="B961" i="37"/>
  <c r="C961" i="37"/>
  <c r="D961" i="37"/>
  <c r="B962" i="37"/>
  <c r="C962" i="37"/>
  <c r="D962" i="37"/>
  <c r="H962" i="37" s="1"/>
  <c r="B963" i="37"/>
  <c r="C963" i="37"/>
  <c r="D963" i="37"/>
  <c r="B964" i="37"/>
  <c r="C964" i="37"/>
  <c r="D964" i="37"/>
  <c r="B965" i="37"/>
  <c r="C965" i="37"/>
  <c r="D965" i="37"/>
  <c r="B966" i="37"/>
  <c r="C966" i="37"/>
  <c r="D966" i="37"/>
  <c r="H966" i="37" s="1"/>
  <c r="B967" i="37"/>
  <c r="C967" i="37"/>
  <c r="D967" i="37"/>
  <c r="B968" i="37"/>
  <c r="C968" i="37"/>
  <c r="D968" i="37"/>
  <c r="B969" i="37"/>
  <c r="C969" i="37"/>
  <c r="D969" i="37"/>
  <c r="B970" i="37"/>
  <c r="C970" i="37"/>
  <c r="D970" i="37"/>
  <c r="H970" i="37" s="1"/>
  <c r="B971" i="37"/>
  <c r="C971" i="37"/>
  <c r="D971" i="37"/>
  <c r="B972" i="37"/>
  <c r="C972" i="37"/>
  <c r="D972" i="37"/>
  <c r="B973" i="37"/>
  <c r="C973" i="37"/>
  <c r="D973" i="37"/>
  <c r="B974" i="37"/>
  <c r="C974" i="37"/>
  <c r="D974" i="37"/>
  <c r="H974" i="37" s="1"/>
  <c r="B975" i="37"/>
  <c r="C975" i="37"/>
  <c r="D975" i="37"/>
  <c r="B976" i="37"/>
  <c r="C976" i="37"/>
  <c r="D976" i="37"/>
  <c r="B977" i="37"/>
  <c r="B978" i="37"/>
  <c r="B979" i="37"/>
  <c r="B980" i="37"/>
  <c r="C980" i="37"/>
  <c r="D980" i="37"/>
  <c r="B981" i="37"/>
  <c r="C981" i="37"/>
  <c r="D981" i="37"/>
  <c r="B982" i="37"/>
  <c r="C982" i="37"/>
  <c r="D982" i="37"/>
  <c r="B983" i="37"/>
  <c r="B984" i="37"/>
  <c r="B985" i="37"/>
  <c r="C985" i="37"/>
  <c r="D985" i="37"/>
  <c r="H985" i="37" s="1"/>
  <c r="B986" i="37"/>
  <c r="C986" i="37"/>
  <c r="D986" i="37"/>
  <c r="B987" i="37"/>
  <c r="C987" i="37"/>
  <c r="D987" i="37"/>
  <c r="B988" i="37"/>
  <c r="C988" i="37"/>
  <c r="D988" i="37"/>
  <c r="B989" i="37"/>
  <c r="C989" i="37"/>
  <c r="D989" i="37"/>
  <c r="B990" i="37"/>
  <c r="B991" i="37"/>
  <c r="C991" i="37"/>
  <c r="D991" i="37"/>
  <c r="B992" i="37"/>
  <c r="C992" i="37"/>
  <c r="D992" i="37"/>
  <c r="B993" i="37"/>
  <c r="C993" i="37"/>
  <c r="D993" i="37"/>
  <c r="H993" i="37" s="1"/>
  <c r="B994" i="37"/>
  <c r="C994" i="37"/>
  <c r="D994" i="37"/>
  <c r="B995" i="37"/>
  <c r="C995" i="37"/>
  <c r="D995" i="37"/>
  <c r="B996" i="37"/>
  <c r="C996" i="37"/>
  <c r="D996" i="37"/>
  <c r="B997" i="37"/>
  <c r="C997" i="37"/>
  <c r="D997" i="37"/>
  <c r="B998" i="37"/>
  <c r="C998" i="37"/>
  <c r="D998" i="37"/>
  <c r="B999" i="37"/>
  <c r="C999" i="37"/>
  <c r="D999" i="37"/>
  <c r="B1000" i="37"/>
  <c r="B1001" i="37"/>
  <c r="C1001" i="37"/>
  <c r="H1001" i="37" s="1"/>
  <c r="D1001" i="37"/>
  <c r="B1002" i="37"/>
  <c r="C1002" i="37"/>
  <c r="D1002" i="37"/>
  <c r="B1003" i="37"/>
  <c r="C1003" i="37"/>
  <c r="D1003" i="37"/>
  <c r="B1004" i="37"/>
  <c r="C1004" i="37"/>
  <c r="D1004" i="37"/>
  <c r="B1005" i="37"/>
  <c r="C1005" i="37"/>
  <c r="H1005" i="37" s="1"/>
  <c r="D1005" i="37"/>
  <c r="B1006" i="37"/>
  <c r="B1007" i="37"/>
  <c r="C1007" i="37"/>
  <c r="D1007" i="37"/>
  <c r="B1008" i="37"/>
  <c r="C1008" i="37"/>
  <c r="D1008" i="37"/>
  <c r="B1009" i="37"/>
  <c r="C1009" i="37"/>
  <c r="D1009" i="37"/>
  <c r="B1010" i="37"/>
  <c r="C1010" i="37"/>
  <c r="D1010" i="37"/>
  <c r="H1010" i="37" s="1"/>
  <c r="B1011" i="37"/>
  <c r="C1011" i="37"/>
  <c r="D1011" i="37"/>
  <c r="B1012" i="37"/>
  <c r="B1013" i="37"/>
  <c r="C1013" i="37"/>
  <c r="H1013" i="37" s="1"/>
  <c r="D1013" i="37"/>
  <c r="B1014" i="37"/>
  <c r="C1014" i="37"/>
  <c r="D1014" i="37"/>
  <c r="H1014" i="37" s="1"/>
  <c r="B1015" i="37"/>
  <c r="C1015" i="37"/>
  <c r="H1015" i="37" s="1"/>
  <c r="D1015" i="37"/>
  <c r="B1016" i="37"/>
  <c r="B1017" i="37"/>
  <c r="C1017" i="37"/>
  <c r="H1017" i="37" s="1"/>
  <c r="D1017" i="37"/>
  <c r="B1018" i="37"/>
  <c r="C1018" i="37"/>
  <c r="D1018" i="37"/>
  <c r="G1018" i="37" s="1"/>
  <c r="B1019" i="37"/>
  <c r="C1019" i="37"/>
  <c r="H1019" i="37" s="1"/>
  <c r="D1019" i="37"/>
  <c r="B1020" i="37"/>
  <c r="C1020" i="37"/>
  <c r="D1020" i="37"/>
  <c r="G1020" i="37" s="1"/>
  <c r="B1021" i="37"/>
  <c r="C1021" i="37"/>
  <c r="H1021" i="37" s="1"/>
  <c r="D1021" i="37"/>
  <c r="B1022" i="37"/>
  <c r="C1022" i="37"/>
  <c r="D1022" i="37"/>
  <c r="G1022" i="37" s="1"/>
  <c r="B1023" i="37"/>
  <c r="B1024" i="37"/>
  <c r="C1024" i="37"/>
  <c r="D1024" i="37"/>
  <c r="H1024" i="37" s="1"/>
  <c r="B1025" i="37"/>
  <c r="C1025" i="37"/>
  <c r="D1025" i="37"/>
  <c r="B1026" i="37"/>
  <c r="C1026" i="37"/>
  <c r="D1026" i="37"/>
  <c r="H1026" i="37" s="1"/>
  <c r="B1027" i="37"/>
  <c r="B1028" i="37"/>
  <c r="C1028" i="37"/>
  <c r="D1028" i="37"/>
  <c r="B1029" i="37"/>
  <c r="C1029" i="37"/>
  <c r="D1029" i="37"/>
  <c r="B1030" i="37"/>
  <c r="C1030" i="37"/>
  <c r="D1030" i="37"/>
  <c r="H1030" i="37" s="1"/>
  <c r="B1031" i="37"/>
  <c r="C1031" i="37"/>
  <c r="D1031" i="37"/>
  <c r="B1032" i="37"/>
  <c r="C1032" i="37"/>
  <c r="D1032" i="37"/>
  <c r="H1032" i="37" s="1"/>
  <c r="B1033" i="37"/>
  <c r="C1033" i="37"/>
  <c r="D1033" i="37"/>
  <c r="B1034" i="37"/>
  <c r="B1035" i="37"/>
  <c r="C1035" i="37"/>
  <c r="H1035" i="37" s="1"/>
  <c r="D1035" i="37"/>
  <c r="B1036" i="37"/>
  <c r="C1036" i="37"/>
  <c r="D1036" i="37"/>
  <c r="H1036" i="37" s="1"/>
  <c r="B1037" i="37"/>
  <c r="C1037" i="37"/>
  <c r="D1037" i="37"/>
  <c r="B1038" i="37"/>
  <c r="C1038" i="37"/>
  <c r="D1038" i="37"/>
  <c r="H1038" i="37" s="1"/>
  <c r="B1039" i="37"/>
  <c r="B1040" i="37"/>
  <c r="B1041" i="37"/>
  <c r="B1042" i="37"/>
  <c r="C1042" i="37"/>
  <c r="D1042" i="37"/>
  <c r="H1042" i="37" s="1"/>
  <c r="B1043" i="37"/>
  <c r="C1043" i="37"/>
  <c r="D1043" i="37"/>
  <c r="B1044" i="37"/>
  <c r="C1044" i="37"/>
  <c r="D1044" i="37"/>
  <c r="H1044" i="37" s="1"/>
  <c r="B1045" i="37"/>
  <c r="C1045" i="37"/>
  <c r="D1045" i="37"/>
  <c r="B1046" i="37"/>
  <c r="C1046" i="37"/>
  <c r="D1046" i="37"/>
  <c r="B1047" i="37"/>
  <c r="C1047" i="37"/>
  <c r="D1047" i="37"/>
  <c r="B1048" i="37"/>
  <c r="C1048" i="37"/>
  <c r="D1048" i="37"/>
  <c r="B1049" i="37"/>
  <c r="B1050" i="37"/>
  <c r="B1051" i="37"/>
  <c r="C1051" i="37"/>
  <c r="H1051" i="37" s="1"/>
  <c r="D1051" i="37"/>
  <c r="B1052" i="37"/>
  <c r="C1052" i="37"/>
  <c r="D1052" i="37"/>
  <c r="B1053" i="37"/>
  <c r="C1053" i="37"/>
  <c r="D1053" i="37"/>
  <c r="B1054" i="37"/>
  <c r="C1054" i="37"/>
  <c r="D1054" i="37"/>
  <c r="B1055" i="37"/>
  <c r="C1055" i="37"/>
  <c r="H1055" i="37" s="1"/>
  <c r="D1055" i="37"/>
  <c r="B1056" i="37"/>
  <c r="C1056" i="37"/>
  <c r="D1056" i="37"/>
  <c r="B1057" i="37"/>
  <c r="B1058" i="37"/>
  <c r="B1059" i="37"/>
  <c r="C1059" i="37"/>
  <c r="H1059" i="37" s="1"/>
  <c r="D1059" i="37"/>
  <c r="B1060" i="37"/>
  <c r="C1060" i="37"/>
  <c r="D1060" i="37"/>
  <c r="B1061" i="37"/>
  <c r="C1061" i="37"/>
  <c r="H1061" i="37" s="1"/>
  <c r="D1061" i="37"/>
  <c r="B1062" i="37"/>
  <c r="C1062" i="37"/>
  <c r="D1062" i="37"/>
  <c r="B1063" i="37"/>
  <c r="C1063" i="37"/>
  <c r="H1063" i="37" s="1"/>
  <c r="D1063" i="37"/>
  <c r="B1064" i="37"/>
  <c r="C1064" i="37"/>
  <c r="D1064" i="37"/>
  <c r="G1064" i="37" s="1"/>
  <c r="B1065" i="37"/>
  <c r="C1065" i="37"/>
  <c r="H1065" i="37" s="1"/>
  <c r="D1065" i="37"/>
  <c r="B1066" i="37"/>
  <c r="C1066" i="37"/>
  <c r="D1066" i="37"/>
  <c r="B1067" i="37"/>
  <c r="C1067" i="37"/>
  <c r="H1067" i="37" s="1"/>
  <c r="D1067" i="37"/>
  <c r="B1068" i="37"/>
  <c r="C1068" i="37"/>
  <c r="D1068" i="37"/>
  <c r="B1069" i="37"/>
  <c r="C1069" i="37"/>
  <c r="H1069" i="37" s="1"/>
  <c r="D1069" i="37"/>
  <c r="B1070" i="37"/>
  <c r="C1070" i="37"/>
  <c r="D1070" i="37"/>
  <c r="B1071" i="37"/>
  <c r="C1071" i="37"/>
  <c r="H1071" i="37" s="1"/>
  <c r="D1071" i="37"/>
  <c r="B1072" i="37"/>
  <c r="C1072" i="37"/>
  <c r="D1072" i="37"/>
  <c r="G1072" i="37" s="1"/>
  <c r="B1073" i="37"/>
  <c r="C1073" i="37"/>
  <c r="H1073" i="37" s="1"/>
  <c r="D1073" i="37"/>
  <c r="B1074" i="37"/>
  <c r="C1074" i="37"/>
  <c r="D1074" i="37"/>
  <c r="B1075" i="37"/>
  <c r="C1075" i="37"/>
  <c r="D1075" i="37"/>
  <c r="B1076" i="37"/>
  <c r="B1077" i="37"/>
  <c r="C1077" i="37"/>
  <c r="H1077" i="37" s="1"/>
  <c r="D1077" i="37"/>
  <c r="G1077" i="37"/>
  <c r="B1078" i="37"/>
  <c r="C1078" i="37"/>
  <c r="H1078" i="37" s="1"/>
  <c r="D1078" i="37"/>
  <c r="G1078" i="37"/>
  <c r="B1079" i="37"/>
  <c r="C1079" i="37"/>
  <c r="H1079" i="37" s="1"/>
  <c r="D1079" i="37"/>
  <c r="G1079" i="37"/>
  <c r="B1080" i="37"/>
  <c r="C1080" i="37"/>
  <c r="H1080" i="37" s="1"/>
  <c r="D1080" i="37"/>
  <c r="G1080" i="37"/>
  <c r="B1081" i="37"/>
  <c r="C1081" i="37"/>
  <c r="H1081" i="37" s="1"/>
  <c r="D1081" i="37"/>
  <c r="G1081" i="37"/>
  <c r="B1082" i="37"/>
  <c r="C1082" i="37"/>
  <c r="H1082" i="37" s="1"/>
  <c r="D1082" i="37"/>
  <c r="G1082" i="37"/>
  <c r="B1083" i="37"/>
  <c r="C1083" i="37"/>
  <c r="H1083" i="37" s="1"/>
  <c r="D1083" i="37"/>
  <c r="G1083" i="37"/>
  <c r="B1084" i="37"/>
  <c r="C1084" i="37"/>
  <c r="D1084" i="37"/>
  <c r="G1084" i="37"/>
  <c r="B1085" i="37"/>
  <c r="C1085" i="37"/>
  <c r="H1085" i="37" s="1"/>
  <c r="D1085" i="37"/>
  <c r="G1085" i="37"/>
  <c r="B1086" i="37"/>
  <c r="C1086" i="37"/>
  <c r="H1086" i="37" s="1"/>
  <c r="D1086" i="37"/>
  <c r="G1086" i="37"/>
  <c r="B1087" i="37"/>
  <c r="C1087" i="37"/>
  <c r="H1087" i="37" s="1"/>
  <c r="D1087" i="37"/>
  <c r="G1087" i="37"/>
  <c r="B1088" i="37"/>
  <c r="B1089" i="37"/>
  <c r="B1090" i="37"/>
  <c r="C1090" i="37"/>
  <c r="H1090" i="37" s="1"/>
  <c r="D1090" i="37"/>
  <c r="G1090" i="37"/>
  <c r="B1091" i="37"/>
  <c r="C1091" i="37"/>
  <c r="H1091" i="37" s="1"/>
  <c r="D1091" i="37"/>
  <c r="G1091" i="37"/>
  <c r="B1092" i="37"/>
  <c r="C1092" i="37"/>
  <c r="H1092" i="37" s="1"/>
  <c r="D1092" i="37"/>
  <c r="G1092" i="37"/>
  <c r="B1093" i="37"/>
  <c r="C1093" i="37"/>
  <c r="H1093" i="37" s="1"/>
  <c r="D1093" i="37"/>
  <c r="G1093" i="37"/>
  <c r="B1094" i="37"/>
  <c r="C1094" i="37"/>
  <c r="D1094" i="37"/>
  <c r="G1094" i="37"/>
  <c r="B1095" i="37"/>
  <c r="C1095" i="37"/>
  <c r="H1095" i="37" s="1"/>
  <c r="D1095" i="37"/>
  <c r="G1095" i="37"/>
  <c r="B1096" i="37"/>
  <c r="B1097" i="37"/>
  <c r="C1097" i="37"/>
  <c r="D1097" i="37"/>
  <c r="H1097" i="37" s="1"/>
  <c r="B1098" i="37"/>
  <c r="C1098" i="37"/>
  <c r="D1098" i="37"/>
  <c r="B1099" i="37"/>
  <c r="C1099" i="37"/>
  <c r="D1099" i="37"/>
  <c r="H1099" i="37" s="1"/>
  <c r="B1100" i="37"/>
  <c r="C1100" i="37"/>
  <c r="D1100" i="37"/>
  <c r="B1101" i="37"/>
  <c r="C1101" i="37"/>
  <c r="D1101" i="37"/>
  <c r="H1101" i="37" s="1"/>
  <c r="B1102" i="37"/>
  <c r="C1102" i="37"/>
  <c r="D1102" i="37"/>
  <c r="B1103" i="37"/>
  <c r="C1103" i="37"/>
  <c r="D1103" i="37"/>
  <c r="B1104" i="37"/>
  <c r="B1105" i="37"/>
  <c r="B1106" i="37"/>
  <c r="C1106" i="37"/>
  <c r="D1106" i="37"/>
  <c r="B1107" i="37"/>
  <c r="C1107" i="37"/>
  <c r="D1107" i="37"/>
  <c r="H1107" i="37" s="1"/>
  <c r="B1108" i="37"/>
  <c r="C1108" i="37"/>
  <c r="D1108" i="37"/>
  <c r="B1109" i="37"/>
  <c r="C1109" i="37"/>
  <c r="D1109" i="37"/>
  <c r="H1109" i="37" s="1"/>
  <c r="B1110" i="37"/>
  <c r="C1110" i="37"/>
  <c r="D1110" i="37"/>
  <c r="B1111" i="37"/>
  <c r="C1111" i="37"/>
  <c r="D1111" i="37"/>
  <c r="H1111" i="37" s="1"/>
  <c r="B1112" i="37"/>
  <c r="B1113" i="37"/>
  <c r="C1113" i="37"/>
  <c r="D1113" i="37"/>
  <c r="B1114" i="37"/>
  <c r="C1114" i="37"/>
  <c r="D1114" i="37"/>
  <c r="B1115" i="37"/>
  <c r="C1115" i="37"/>
  <c r="D1115" i="37"/>
  <c r="B1116" i="37"/>
  <c r="B1117" i="37"/>
  <c r="C1117" i="37"/>
  <c r="D1117" i="37"/>
  <c r="H1117" i="37" s="1"/>
  <c r="B1118" i="37"/>
  <c r="C1118" i="37"/>
  <c r="D1118" i="37"/>
  <c r="B1119" i="37"/>
  <c r="B1120" i="37"/>
  <c r="C1120" i="37"/>
  <c r="D1120" i="37"/>
  <c r="B1121" i="37"/>
  <c r="C1121" i="37"/>
  <c r="D1121" i="37"/>
  <c r="B1122" i="37"/>
  <c r="C1122" i="37"/>
  <c r="H1122" i="37" s="1"/>
  <c r="D1122" i="37"/>
  <c r="B1123" i="37"/>
  <c r="C1123" i="37"/>
  <c r="D1123" i="37"/>
  <c r="B1124" i="37"/>
  <c r="C1124" i="37"/>
  <c r="D1124" i="37"/>
  <c r="B1125" i="37"/>
  <c r="C1125" i="37"/>
  <c r="D1125" i="37"/>
  <c r="B1126" i="37"/>
  <c r="C1126" i="37"/>
  <c r="H1126" i="37" s="1"/>
  <c r="D1126" i="37"/>
  <c r="B1127" i="37"/>
  <c r="C1127" i="37"/>
  <c r="D1127" i="37"/>
  <c r="B1128" i="37"/>
  <c r="C1128" i="37"/>
  <c r="D1128" i="37"/>
  <c r="H1128" i="37" s="1"/>
  <c r="B1129" i="37"/>
  <c r="C1129" i="37"/>
  <c r="D1129" i="37"/>
  <c r="B1130" i="37"/>
  <c r="C1130" i="37"/>
  <c r="D1130" i="37"/>
  <c r="B1131" i="37"/>
  <c r="C1131" i="37"/>
  <c r="D1131" i="37"/>
  <c r="B1132" i="37"/>
  <c r="C1132" i="37"/>
  <c r="D1132" i="37"/>
  <c r="B1133" i="37"/>
  <c r="C1133" i="37"/>
  <c r="D1133" i="37"/>
  <c r="B1134" i="37"/>
  <c r="B1135" i="37"/>
  <c r="C1135" i="37"/>
  <c r="D1135" i="37"/>
  <c r="H1135" i="37" s="1"/>
  <c r="B1136" i="37"/>
  <c r="C1136" i="37"/>
  <c r="D1136" i="37"/>
  <c r="B1137" i="37"/>
  <c r="C1137" i="37"/>
  <c r="D1137" i="37"/>
  <c r="B1138" i="37"/>
  <c r="B1139" i="37"/>
  <c r="B1140" i="37"/>
  <c r="B1141" i="37"/>
  <c r="C1141" i="37"/>
  <c r="D1141" i="37"/>
  <c r="B1142" i="37"/>
  <c r="C1142" i="37"/>
  <c r="D1142" i="37"/>
  <c r="B1143" i="37"/>
  <c r="B1144" i="37"/>
  <c r="C1144" i="37"/>
  <c r="D1144" i="37"/>
  <c r="B1145" i="37"/>
  <c r="C1145" i="37"/>
  <c r="D1145" i="37"/>
  <c r="B1146" i="37"/>
  <c r="C1146" i="37"/>
  <c r="D1146" i="37"/>
  <c r="B1147" i="37"/>
  <c r="C1147" i="37"/>
  <c r="D1147" i="37"/>
  <c r="H1147" i="37" s="1"/>
  <c r="B1148" i="37"/>
  <c r="C1148" i="37"/>
  <c r="D1148" i="37"/>
  <c r="B1149" i="37"/>
  <c r="C1149" i="37"/>
  <c r="D1149" i="37"/>
  <c r="B1150" i="37"/>
  <c r="C1150" i="37"/>
  <c r="D1150" i="37"/>
  <c r="B1151" i="37"/>
  <c r="C1151" i="37"/>
  <c r="D1151" i="37"/>
  <c r="H1151" i="37" s="1"/>
  <c r="B1152" i="37"/>
  <c r="B1153" i="37"/>
  <c r="B1154" i="37"/>
  <c r="C1154" i="37"/>
  <c r="D1154" i="37"/>
  <c r="B1155" i="37"/>
  <c r="C1155" i="37"/>
  <c r="D1155" i="37"/>
  <c r="B1156" i="37"/>
  <c r="C1156" i="37"/>
  <c r="D1156" i="37"/>
  <c r="B1157" i="37"/>
  <c r="C1157" i="37"/>
  <c r="D1157" i="37"/>
  <c r="B1158" i="37"/>
  <c r="C1158" i="37"/>
  <c r="D1158" i="37"/>
  <c r="B1159" i="37"/>
  <c r="C1159" i="37"/>
  <c r="D1159" i="37"/>
  <c r="H1159" i="37" s="1"/>
  <c r="B1160" i="37"/>
  <c r="B1161" i="37"/>
  <c r="C1161" i="37"/>
  <c r="D1161" i="37"/>
  <c r="B1162" i="37"/>
  <c r="C1162" i="37"/>
  <c r="D1162" i="37"/>
  <c r="B1163" i="37"/>
  <c r="C1163" i="37"/>
  <c r="D1163" i="37"/>
  <c r="B1164" i="37"/>
  <c r="C1164" i="37"/>
  <c r="H1164" i="37" s="1"/>
  <c r="D1164" i="37"/>
  <c r="B1165" i="37"/>
  <c r="C1165" i="37"/>
  <c r="D1165" i="37"/>
  <c r="B1166" i="37"/>
  <c r="C1166" i="37"/>
  <c r="D1166" i="37"/>
  <c r="B1167" i="37"/>
  <c r="C1167" i="37"/>
  <c r="D1167" i="37"/>
  <c r="B1168" i="37"/>
  <c r="B1169" i="37"/>
  <c r="B1170" i="37"/>
  <c r="C1170" i="37"/>
  <c r="H1170" i="37" s="1"/>
  <c r="D1170" i="37"/>
  <c r="B1171" i="37"/>
  <c r="C1171" i="37"/>
  <c r="D1171" i="37"/>
  <c r="B1172" i="37"/>
  <c r="C1172" i="37"/>
  <c r="D1172" i="37"/>
  <c r="B1173" i="37"/>
  <c r="C1173" i="37"/>
  <c r="D1173" i="37"/>
  <c r="B1174" i="37"/>
  <c r="C1174" i="37"/>
  <c r="D1174" i="37"/>
  <c r="B1175" i="37"/>
  <c r="C1175" i="37"/>
  <c r="D1175" i="37"/>
  <c r="B1176" i="37"/>
  <c r="C1176" i="37"/>
  <c r="H1176" i="37" s="1"/>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H1184" i="37" s="1"/>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H1195" i="37" s="1"/>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B1214" i="37"/>
  <c r="C1214" i="37"/>
  <c r="D1214" i="37"/>
  <c r="B1215" i="37"/>
  <c r="C1215" i="37"/>
  <c r="D1215" i="37"/>
  <c r="B1216" i="37"/>
  <c r="C1216" i="37"/>
  <c r="D1216" i="37"/>
  <c r="B1217" i="37"/>
  <c r="C1217" i="37"/>
  <c r="D1217" i="37"/>
  <c r="B1218" i="37"/>
  <c r="C1218" i="37"/>
  <c r="D1218" i="37"/>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B1306" i="37"/>
  <c r="C1306" i="37"/>
  <c r="D1306" i="37"/>
  <c r="B1307" i="37"/>
  <c r="C1307" i="37"/>
  <c r="D1307" i="37"/>
  <c r="B1308" i="37"/>
  <c r="C1308" i="37"/>
  <c r="D1308" i="37"/>
  <c r="B1309" i="37"/>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D1320" i="37"/>
  <c r="B1321" i="37"/>
  <c r="B1322" i="37"/>
  <c r="C1322" i="37"/>
  <c r="D1322" i="37"/>
  <c r="B1323" i="37"/>
  <c r="C1323" i="37"/>
  <c r="D1323" i="37"/>
  <c r="B1324" i="37"/>
  <c r="C1324" i="37"/>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C1344" i="37"/>
  <c r="D1344" i="37"/>
  <c r="B1345" i="37"/>
  <c r="C1345" i="37"/>
  <c r="D1345" i="37"/>
  <c r="B1346" i="37"/>
  <c r="C1346" i="37"/>
  <c r="D1346" i="37"/>
  <c r="B1347" i="37"/>
  <c r="C1347" i="37"/>
  <c r="D1347" i="37"/>
  <c r="B1348" i="37"/>
  <c r="B1349" i="37"/>
  <c r="C1349" i="37"/>
  <c r="D1349" i="37"/>
  <c r="B1350" i="37"/>
  <c r="C1350" i="37"/>
  <c r="D1350" i="37"/>
  <c r="B1351" i="37"/>
  <c r="C1351" i="37"/>
  <c r="D1351" i="37"/>
  <c r="B1352" i="37"/>
  <c r="C1352" i="37"/>
  <c r="D1352" i="37"/>
  <c r="B1353" i="37"/>
  <c r="C1353" i="37"/>
  <c r="D1353" i="37"/>
  <c r="B1354" i="37"/>
  <c r="C1354" i="37"/>
  <c r="D1354" i="37"/>
  <c r="B1355" i="37"/>
  <c r="C1355" i="37"/>
  <c r="D1355" i="37"/>
  <c r="B1356" i="37"/>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C1373" i="37"/>
  <c r="D1373" i="37"/>
  <c r="B1374" i="37"/>
  <c r="C1374" i="37"/>
  <c r="D1374" i="37"/>
  <c r="B1375" i="37"/>
  <c r="C1375" i="37"/>
  <c r="D1375" i="37"/>
  <c r="B1376" i="37"/>
  <c r="B1377" i="37"/>
  <c r="C1377" i="37"/>
  <c r="D1377" i="37"/>
  <c r="B1378" i="37"/>
  <c r="C1378" i="37"/>
  <c r="D1378" i="37"/>
  <c r="B1379" i="37"/>
  <c r="C1379" i="37"/>
  <c r="D1379" i="37"/>
  <c r="H1379" i="37" s="1"/>
  <c r="B1380" i="37"/>
  <c r="C1380" i="37"/>
  <c r="D1380" i="37"/>
  <c r="B1381" i="37"/>
  <c r="B1382" i="37"/>
  <c r="C1382" i="37"/>
  <c r="D1382" i="37"/>
  <c r="B1383" i="37"/>
  <c r="C1383" i="37"/>
  <c r="D1383" i="37"/>
  <c r="H1383" i="37" s="1"/>
  <c r="B1384" i="37"/>
  <c r="C1384" i="37"/>
  <c r="H1384" i="37" s="1"/>
  <c r="D1384" i="37"/>
  <c r="B1385" i="37"/>
  <c r="C1385" i="37"/>
  <c r="D1385" i="37"/>
  <c r="H1385" i="37" s="1"/>
  <c r="B1386" i="37"/>
  <c r="C1386" i="37"/>
  <c r="D1386" i="37"/>
  <c r="B1387" i="37"/>
  <c r="C1387" i="37"/>
  <c r="D1387" i="37"/>
  <c r="H1387" i="37" s="1"/>
  <c r="B1388" i="37"/>
  <c r="C1388" i="37"/>
  <c r="H1388" i="37" s="1"/>
  <c r="D1388" i="37"/>
  <c r="B1389" i="37"/>
  <c r="B1390" i="37"/>
  <c r="C1390" i="37"/>
  <c r="D1390" i="37"/>
  <c r="B1391" i="37"/>
  <c r="C1391" i="37"/>
  <c r="D1391" i="37"/>
  <c r="B1392" i="37"/>
  <c r="C1392" i="37"/>
  <c r="D1392" i="37"/>
  <c r="B1393" i="37"/>
  <c r="C1393" i="37"/>
  <c r="D1393" i="37"/>
  <c r="H1393" i="37" s="1"/>
  <c r="B1394" i="37"/>
  <c r="C1394" i="37"/>
  <c r="D1394" i="37"/>
  <c r="B1395" i="37"/>
  <c r="C1395" i="37"/>
  <c r="D1395" i="37"/>
  <c r="H1395" i="37" s="1"/>
  <c r="B1396" i="37"/>
  <c r="B1397" i="37"/>
  <c r="B1398" i="37"/>
  <c r="C1398" i="37"/>
  <c r="D1398" i="37"/>
  <c r="B1399" i="37"/>
  <c r="C1399" i="37"/>
  <c r="D1399" i="37"/>
  <c r="B1400" i="37"/>
  <c r="B1401" i="37"/>
  <c r="C1401" i="37"/>
  <c r="D1401" i="37"/>
  <c r="B1402" i="37"/>
  <c r="C1402" i="37"/>
  <c r="D1402" i="37"/>
  <c r="B1403" i="37"/>
  <c r="C1403" i="37"/>
  <c r="D1403" i="37"/>
  <c r="B1404" i="37"/>
  <c r="B1405" i="37"/>
  <c r="C1405" i="37"/>
  <c r="D1405" i="37"/>
  <c r="H1405" i="37" s="1"/>
  <c r="B1406" i="37"/>
  <c r="C1406" i="37"/>
  <c r="D1406" i="37"/>
  <c r="B1407" i="37"/>
  <c r="C1407" i="37"/>
  <c r="D1407" i="37"/>
  <c r="B1408" i="37"/>
  <c r="C1408" i="37"/>
  <c r="D1408" i="37"/>
  <c r="B1409" i="37"/>
  <c r="C1409" i="37"/>
  <c r="D1409" i="37"/>
  <c r="B1410" i="37"/>
  <c r="C1410" i="37"/>
  <c r="D1410" i="37"/>
  <c r="B1411" i="37"/>
  <c r="B1412" i="37"/>
  <c r="B1413" i="37"/>
  <c r="C1413" i="37"/>
  <c r="D1413" i="37"/>
  <c r="B1414" i="37"/>
  <c r="C1414" i="37"/>
  <c r="D1414" i="37"/>
  <c r="B1415" i="37"/>
  <c r="C1415" i="37"/>
  <c r="D1415" i="37"/>
  <c r="H1415" i="37" s="1"/>
  <c r="B1416" i="37"/>
  <c r="C1416" i="37"/>
  <c r="D1416" i="37"/>
  <c r="B1417" i="37"/>
  <c r="C1417" i="37"/>
  <c r="D1417" i="37"/>
  <c r="B1418" i="37"/>
  <c r="C1418" i="37"/>
  <c r="D1418" i="37"/>
  <c r="B1419" i="37"/>
  <c r="C1419" i="37"/>
  <c r="D1419" i="37"/>
  <c r="B1420" i="37"/>
  <c r="C1420" i="37"/>
  <c r="D1420" i="37"/>
  <c r="B1421" i="37"/>
  <c r="C1421" i="37"/>
  <c r="D1421" i="37"/>
  <c r="B1422" i="37"/>
  <c r="C1422" i="37"/>
  <c r="D1422" i="37"/>
  <c r="B1423" i="37"/>
  <c r="B1424" i="37"/>
  <c r="B1425" i="37"/>
  <c r="B1426" i="37"/>
  <c r="B1427" i="37"/>
  <c r="C1427" i="37"/>
  <c r="D1427" i="37"/>
  <c r="H1427" i="37" s="1"/>
  <c r="B1428" i="37"/>
  <c r="C1428" i="37"/>
  <c r="D1428" i="37"/>
  <c r="B1429" i="37"/>
  <c r="C1429" i="37"/>
  <c r="D1429" i="37"/>
  <c r="B1430" i="37"/>
  <c r="C1430" i="37"/>
  <c r="D1430" i="37"/>
  <c r="B1431" i="37"/>
  <c r="C1431" i="37"/>
  <c r="D1431" i="37"/>
  <c r="B1432" i="37"/>
  <c r="C1432" i="37"/>
  <c r="D1432" i="37"/>
  <c r="B1433" i="37"/>
  <c r="B1434" i="37"/>
  <c r="C1434" i="37"/>
  <c r="D1434" i="37"/>
  <c r="B1435" i="37"/>
  <c r="C1435" i="37"/>
  <c r="D1435" i="37"/>
  <c r="H1435" i="37" s="1"/>
  <c r="B1436" i="37"/>
  <c r="C1436" i="37"/>
  <c r="D1436" i="37"/>
  <c r="B1437" i="37"/>
  <c r="C1437" i="37"/>
  <c r="D1437" i="37"/>
  <c r="H1437" i="37" s="1"/>
  <c r="B1438" i="37"/>
  <c r="C1438" i="37"/>
  <c r="D1438" i="37"/>
  <c r="B1439" i="37"/>
  <c r="C1439" i="37"/>
  <c r="D1439" i="37"/>
  <c r="H1439" i="37" s="1"/>
  <c r="B1440" i="37"/>
  <c r="C1440" i="37"/>
  <c r="D1440" i="37"/>
  <c r="B1441" i="37"/>
  <c r="B1442" i="37"/>
  <c r="B1443" i="37"/>
  <c r="C1443" i="37"/>
  <c r="D1443" i="37"/>
  <c r="B1444" i="37"/>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C1475" i="37"/>
  <c r="B1476" i="37"/>
  <c r="C1476" i="37"/>
  <c r="H1476" i="37" s="1"/>
  <c r="B1477" i="37"/>
  <c r="C1477" i="37"/>
  <c r="B1478" i="37"/>
  <c r="C1478" i="37"/>
  <c r="B1479" i="37"/>
  <c r="C1479" i="37"/>
  <c r="H1479" i="37" s="1"/>
  <c r="B1480" i="37"/>
  <c r="B1481" i="37"/>
  <c r="C1481" i="37"/>
  <c r="B1482" i="37"/>
  <c r="C1482" i="37"/>
  <c r="B1483" i="37"/>
  <c r="C1483" i="37"/>
  <c r="B1484" i="37"/>
  <c r="C1484" i="37"/>
  <c r="H1484" i="37" s="1"/>
  <c r="B1485" i="37"/>
  <c r="C1485" i="37"/>
  <c r="B1486" i="37"/>
  <c r="B1487" i="37"/>
  <c r="C1487" i="37"/>
  <c r="H1487" i="37" s="1"/>
  <c r="B1488" i="37"/>
  <c r="B1489" i="37"/>
  <c r="C1489" i="37"/>
  <c r="G1489" i="37" s="1"/>
  <c r="B1490" i="37"/>
  <c r="C1490" i="37"/>
  <c r="G1490" i="37" s="1"/>
  <c r="B1491" i="37"/>
  <c r="C1491" i="37"/>
  <c r="H1491" i="37" s="1"/>
  <c r="B1492" i="37"/>
  <c r="C1492" i="37"/>
  <c r="H1492" i="37" s="1"/>
  <c r="B1493" i="37"/>
  <c r="C1493" i="37"/>
  <c r="B1494" i="37"/>
  <c r="C1494" i="37"/>
  <c r="B1495" i="37"/>
  <c r="C1495" i="37"/>
  <c r="H1495" i="37" s="1"/>
  <c r="B1496" i="37"/>
  <c r="C1496" i="37"/>
  <c r="H1496" i="37" s="1"/>
  <c r="B1497" i="37"/>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B1514" i="37"/>
  <c r="C1514" i="37"/>
  <c r="B1515" i="37"/>
  <c r="C1515" i="37"/>
  <c r="B1516" i="37"/>
  <c r="B1517" i="37"/>
  <c r="C1517" i="37"/>
  <c r="B1518" i="37"/>
  <c r="C1518" i="37"/>
  <c r="B1519" i="37"/>
  <c r="G1519" i="37" s="1"/>
  <c r="C1519" i="37"/>
  <c r="B1520" i="37"/>
  <c r="C1520" i="37"/>
  <c r="H1520" i="37" s="1"/>
  <c r="B1521" i="37"/>
  <c r="B1522" i="37"/>
  <c r="C1522" i="37"/>
  <c r="G1522" i="37" s="1"/>
  <c r="B1523" i="37"/>
  <c r="C1523" i="37"/>
  <c r="H1523" i="37" s="1"/>
  <c r="B1524" i="37"/>
  <c r="C1524" i="37"/>
  <c r="H1524" i="37" s="1"/>
  <c r="B1525" i="37"/>
  <c r="C1525" i="37"/>
  <c r="G1525" i="37" s="1"/>
  <c r="B1526" i="37"/>
  <c r="B1527" i="37"/>
  <c r="C1527" i="37"/>
  <c r="H1527" i="37" s="1"/>
  <c r="B1528" i="37"/>
  <c r="C1528" i="37"/>
  <c r="H1528" i="37" s="1"/>
  <c r="B1529" i="37"/>
  <c r="C1529" i="37"/>
  <c r="B1530" i="37"/>
  <c r="C1530" i="37"/>
  <c r="B1531" i="37"/>
  <c r="B1532" i="37"/>
  <c r="C1532" i="37"/>
  <c r="H1532" i="37" s="1"/>
  <c r="B1533" i="37"/>
  <c r="C1533" i="37"/>
  <c r="B1534" i="37"/>
  <c r="C1534" i="37"/>
  <c r="B1535" i="37"/>
  <c r="C1535" i="37"/>
  <c r="B1536" i="37"/>
  <c r="B1537" i="37"/>
  <c r="C1537" i="37"/>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B1550" i="37"/>
  <c r="C1550" i="37"/>
  <c r="B1551" i="37"/>
  <c r="B1552" i="37"/>
  <c r="C1552" i="37"/>
  <c r="H1552" i="37" s="1"/>
  <c r="B1553" i="37"/>
  <c r="C1553" i="37"/>
  <c r="B1554" i="37"/>
  <c r="C1554" i="37"/>
  <c r="B1555" i="37"/>
  <c r="C1555" i="37"/>
  <c r="B1556" i="37"/>
  <c r="C1556" i="37"/>
  <c r="H1556" i="37" s="1"/>
  <c r="B1557" i="37"/>
  <c r="B1558" i="37"/>
  <c r="C1558" i="37"/>
  <c r="B1559" i="37"/>
  <c r="G1559" i="37" s="1"/>
  <c r="C1559" i="37"/>
  <c r="B1560" i="37"/>
  <c r="G1560" i="37" s="1"/>
  <c r="C1560" i="37"/>
  <c r="H1560" i="37" s="1"/>
  <c r="B1561" i="37"/>
  <c r="C1561" i="37"/>
  <c r="G1561" i="37"/>
  <c r="Q3" i="3"/>
  <c r="H1561" i="37"/>
  <c r="H1559" i="37"/>
  <c r="H1555" i="37"/>
  <c r="H1549" i="37"/>
  <c r="H1545" i="37"/>
  <c r="H1539" i="37"/>
  <c r="H1535" i="37"/>
  <c r="H1529" i="37"/>
  <c r="H1525" i="37"/>
  <c r="H1519" i="37"/>
  <c r="H1515" i="37"/>
  <c r="H1509" i="37"/>
  <c r="H1507" i="37"/>
  <c r="H1501" i="37"/>
  <c r="H1499" i="37"/>
  <c r="H1483" i="37"/>
  <c r="H1475" i="37"/>
  <c r="H1443" i="37"/>
  <c r="H1431" i="37"/>
  <c r="H1419" i="37"/>
  <c r="H1409" i="37"/>
  <c r="H1391" i="37"/>
  <c r="H1386" i="37"/>
  <c r="H1382" i="37"/>
  <c r="H1377" i="37"/>
  <c r="H1374" i="37"/>
  <c r="H1369" i="37"/>
  <c r="H1355" i="37"/>
  <c r="H1346" i="37"/>
  <c r="H1331" i="37"/>
  <c r="H1327" i="37"/>
  <c r="H1324" i="37"/>
  <c r="H1322" i="37"/>
  <c r="H1319" i="37"/>
  <c r="H1315" i="37"/>
  <c r="H1313" i="37"/>
  <c r="H1311" i="37"/>
  <c r="H1308" i="37"/>
  <c r="H1306" i="37"/>
  <c r="H1301" i="37"/>
  <c r="H1297" i="37"/>
  <c r="H1291" i="37"/>
  <c r="H1285" i="37"/>
  <c r="H1281" i="37"/>
  <c r="H1277" i="37"/>
  <c r="H1273" i="37"/>
  <c r="H1269" i="37"/>
  <c r="H1265" i="37"/>
  <c r="H1261" i="37"/>
  <c r="H1257" i="37"/>
  <c r="H1253" i="37"/>
  <c r="H1249" i="37"/>
  <c r="H1245" i="37"/>
  <c r="H1241" i="37"/>
  <c r="H1237" i="37"/>
  <c r="H1233" i="37"/>
  <c r="H1229" i="37"/>
  <c r="H1225" i="37"/>
  <c r="H1221" i="37"/>
  <c r="H1215" i="37"/>
  <c r="H1210" i="37"/>
  <c r="H1190" i="37"/>
  <c r="H1180" i="37"/>
  <c r="H1172" i="37"/>
  <c r="H1166" i="37"/>
  <c r="H1162" i="37"/>
  <c r="H1156" i="37"/>
  <c r="H1149" i="37"/>
  <c r="H1145" i="37"/>
  <c r="H1137" i="37"/>
  <c r="H1132" i="37"/>
  <c r="H1124" i="37"/>
  <c r="H1120" i="37"/>
  <c r="H1114" i="37"/>
  <c r="H1103" i="37"/>
  <c r="H1094" i="37"/>
  <c r="H1084" i="37"/>
  <c r="H1075" i="37"/>
  <c r="H1064" i="37"/>
  <c r="H1053" i="37"/>
  <c r="H1037" i="37"/>
  <c r="H1028" i="37"/>
  <c r="H1018" i="37"/>
  <c r="H1008" i="37"/>
  <c r="H1003" i="37"/>
  <c r="H998" i="37"/>
  <c r="H987" i="37"/>
  <c r="H981" i="37"/>
  <c r="H976" i="37"/>
  <c r="H972" i="37"/>
  <c r="H968" i="37"/>
  <c r="H964" i="37"/>
  <c r="H960" i="37"/>
  <c r="H956" i="37"/>
  <c r="H952" i="37"/>
  <c r="H948" i="37"/>
  <c r="H944" i="37"/>
  <c r="H940" i="37"/>
  <c r="H936" i="37"/>
  <c r="H932" i="37"/>
  <c r="H928" i="37"/>
  <c r="H924" i="37"/>
  <c r="H920" i="37"/>
  <c r="H916" i="37"/>
  <c r="H912" i="37"/>
  <c r="H908" i="37"/>
  <c r="H904" i="37"/>
  <c r="H900" i="37"/>
  <c r="H896" i="37"/>
  <c r="H893" i="37"/>
  <c r="H891" i="37"/>
  <c r="H889" i="37"/>
  <c r="H887" i="37"/>
  <c r="H885" i="37"/>
  <c r="H883" i="37"/>
  <c r="H881" i="37"/>
  <c r="H879" i="37"/>
  <c r="H877" i="37"/>
  <c r="H875" i="37"/>
  <c r="H873" i="37"/>
  <c r="H871" i="37"/>
  <c r="H869" i="37"/>
  <c r="H867" i="37"/>
  <c r="H865" i="37"/>
  <c r="H863" i="37"/>
  <c r="H861" i="37"/>
  <c r="H859" i="37"/>
  <c r="H857" i="37"/>
  <c r="H855" i="37"/>
  <c r="H853" i="37"/>
  <c r="H851" i="37"/>
  <c r="H849" i="37"/>
  <c r="H847" i="37"/>
  <c r="H845" i="37"/>
  <c r="H843" i="37"/>
  <c r="H841" i="37"/>
  <c r="H839" i="37"/>
  <c r="H837" i="37"/>
  <c r="H835" i="37"/>
  <c r="H833" i="37"/>
  <c r="H831" i="37"/>
  <c r="H829" i="37"/>
  <c r="H827" i="37"/>
  <c r="H825" i="37"/>
  <c r="H823" i="37"/>
  <c r="H821" i="37"/>
  <c r="H819" i="37"/>
  <c r="H817" i="37"/>
  <c r="H815" i="37"/>
  <c r="H813" i="37"/>
  <c r="H811" i="37"/>
  <c r="H809" i="37"/>
  <c r="H807" i="37"/>
  <c r="H805" i="37"/>
  <c r="H803" i="37"/>
  <c r="H801" i="37"/>
  <c r="H799" i="37"/>
  <c r="H797" i="37"/>
  <c r="H795" i="37"/>
  <c r="H793" i="37"/>
  <c r="H791" i="37"/>
  <c r="H789" i="37"/>
  <c r="H787" i="37"/>
  <c r="H785" i="37"/>
  <c r="H783" i="37"/>
  <c r="H781" i="37"/>
  <c r="H779" i="37"/>
  <c r="H777" i="37"/>
  <c r="H775" i="37"/>
  <c r="H773" i="37"/>
  <c r="H771" i="37"/>
  <c r="H769" i="37"/>
  <c r="H767" i="37"/>
  <c r="H765" i="37"/>
  <c r="H763" i="37"/>
  <c r="H761" i="37"/>
  <c r="H759" i="37"/>
  <c r="H757" i="37"/>
  <c r="H755" i="37"/>
  <c r="H753" i="37"/>
  <c r="H751" i="37"/>
  <c r="H749" i="37"/>
  <c r="H747" i="37"/>
  <c r="H745" i="37"/>
  <c r="H743" i="37"/>
  <c r="H741" i="37"/>
  <c r="H739" i="37"/>
  <c r="H737" i="37"/>
  <c r="H735" i="37"/>
  <c r="H733" i="37"/>
  <c r="H731" i="37"/>
  <c r="H729" i="37"/>
  <c r="H727" i="37"/>
  <c r="H725" i="37"/>
  <c r="H723" i="37"/>
  <c r="H721" i="37"/>
  <c r="H719" i="37"/>
  <c r="H717" i="37"/>
  <c r="H715" i="37"/>
  <c r="H713" i="37"/>
  <c r="H711" i="37"/>
  <c r="H709" i="37"/>
  <c r="H707" i="37"/>
  <c r="H705" i="37"/>
  <c r="H703" i="37"/>
  <c r="H701" i="37"/>
  <c r="H699" i="37"/>
  <c r="H697" i="37"/>
  <c r="H695" i="37"/>
  <c r="H693" i="37"/>
  <c r="H691" i="37"/>
  <c r="H689" i="37"/>
  <c r="H687" i="37"/>
  <c r="H685" i="37"/>
  <c r="H683" i="37"/>
  <c r="H681" i="37"/>
  <c r="H679" i="37"/>
  <c r="H677" i="37"/>
  <c r="H675" i="37"/>
  <c r="H673" i="37"/>
  <c r="H671" i="37"/>
  <c r="H669" i="37"/>
  <c r="H667" i="37"/>
  <c r="H663" i="37"/>
  <c r="H661" i="37"/>
  <c r="H657" i="37"/>
  <c r="H655" i="37"/>
  <c r="H653" i="37"/>
  <c r="H651" i="37"/>
  <c r="H649" i="37"/>
  <c r="H645" i="37"/>
  <c r="H643" i="37"/>
  <c r="H641" i="37"/>
  <c r="H640" i="37"/>
  <c r="H639" i="37"/>
  <c r="H638" i="37"/>
  <c r="H629" i="37"/>
  <c r="H628" i="37"/>
  <c r="H625" i="37"/>
  <c r="H624"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4" i="37"/>
  <c r="H570" i="37"/>
  <c r="H567" i="37"/>
  <c r="H564" i="37"/>
  <c r="H561" i="37"/>
  <c r="H557" i="37"/>
  <c r="H555" i="37"/>
  <c r="H552" i="37"/>
  <c r="H550" i="37"/>
  <c r="H548" i="37"/>
  <c r="H545" i="37"/>
  <c r="H543" i="37"/>
  <c r="H540" i="37"/>
  <c r="H538" i="37"/>
  <c r="H536" i="37"/>
  <c r="H533" i="37"/>
  <c r="H531" i="37"/>
  <c r="H528" i="37"/>
  <c r="H525" i="37"/>
  <c r="H523" i="37"/>
  <c r="H518" i="37"/>
  <c r="H515" i="37"/>
  <c r="H512" i="37"/>
  <c r="H509" i="37"/>
  <c r="H505" i="37"/>
  <c r="H503" i="37"/>
  <c r="H501" i="37"/>
  <c r="H499" i="37"/>
  <c r="H497" i="37"/>
  <c r="H496" i="37"/>
  <c r="H495" i="37"/>
  <c r="H494" i="37"/>
  <c r="H491" i="37"/>
  <c r="H489" i="37"/>
  <c r="H487" i="37"/>
  <c r="H485" i="37"/>
  <c r="H484" i="37"/>
  <c r="H483" i="37"/>
  <c r="H482" i="37"/>
  <c r="H479" i="37"/>
  <c r="H477" i="37"/>
  <c r="H473" i="37"/>
  <c r="H471" i="37"/>
  <c r="H470" i="37"/>
  <c r="H467" i="37"/>
  <c r="H465" i="37"/>
  <c r="H461" i="37"/>
  <c r="H459" i="37"/>
  <c r="H458" i="37"/>
  <c r="H455" i="37"/>
  <c r="H453" i="37"/>
  <c r="H452" i="37"/>
  <c r="H449" i="37"/>
  <c r="H448" i="37"/>
  <c r="H447" i="37"/>
  <c r="H445" i="37"/>
  <c r="H444" i="37"/>
  <c r="H443" i="37"/>
  <c r="H442" i="37"/>
  <c r="H441" i="37"/>
  <c r="H440" i="37"/>
  <c r="H439" i="37"/>
  <c r="H437" i="37"/>
  <c r="H436" i="37"/>
  <c r="H435" i="37"/>
  <c r="H434" i="37"/>
  <c r="H431" i="37"/>
  <c r="H429"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4" i="37"/>
  <c r="H373" i="37"/>
  <c r="H372" i="37"/>
  <c r="H371" i="37"/>
  <c r="H369" i="37"/>
  <c r="H368" i="37"/>
  <c r="H367" i="37"/>
  <c r="H366" i="37"/>
  <c r="H365" i="37"/>
  <c r="H364"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8" i="37"/>
  <c r="H286" i="37"/>
  <c r="H278" i="37"/>
  <c r="H274" i="37"/>
  <c r="H272" i="37"/>
  <c r="H271" i="37"/>
  <c r="H270" i="37"/>
  <c r="H269" i="37"/>
  <c r="H268" i="37"/>
  <c r="H266" i="37"/>
  <c r="H265" i="37"/>
  <c r="H264" i="37"/>
  <c r="H262" i="37"/>
  <c r="H261" i="37"/>
  <c r="H260" i="37"/>
  <c r="H257"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1" i="37"/>
  <c r="H189" i="37"/>
  <c r="H187" i="37"/>
  <c r="H185" i="37"/>
  <c r="H184" i="37"/>
  <c r="H183" i="37"/>
  <c r="H182" i="37"/>
  <c r="H181" i="37"/>
  <c r="H180" i="37"/>
  <c r="H179" i="37"/>
  <c r="H178" i="37"/>
  <c r="H177" i="37"/>
  <c r="H176" i="37"/>
  <c r="H173" i="37"/>
  <c r="H171" i="37"/>
  <c r="H169" i="37"/>
  <c r="H166" i="37"/>
  <c r="H165" i="37"/>
  <c r="H163" i="37"/>
  <c r="H159" i="37"/>
  <c r="H158" i="37"/>
  <c r="H155" i="37"/>
  <c r="H154" i="37"/>
  <c r="H153"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6" i="37"/>
  <c r="H63" i="37"/>
  <c r="H62" i="37"/>
  <c r="H60"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E5" i="3" s="1"/>
  <c r="B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s="1"/>
  <c r="B28" i="3" s="1"/>
  <c r="G29" i="3"/>
  <c r="H29" i="3"/>
  <c r="E29" i="3" s="1"/>
  <c r="B29" i="3" s="1"/>
  <c r="G31" i="3"/>
  <c r="H31" i="3"/>
  <c r="G32" i="3"/>
  <c r="H32" i="3"/>
  <c r="G33" i="3"/>
  <c r="H33" i="3"/>
  <c r="G34" i="3"/>
  <c r="H34" i="3"/>
  <c r="E34" i="3" s="1"/>
  <c r="B34" i="3" s="1"/>
  <c r="G35" i="3"/>
  <c r="H35" i="3"/>
  <c r="G36" i="3"/>
  <c r="H36" i="3"/>
  <c r="G37" i="3"/>
  <c r="H37" i="3"/>
  <c r="G38" i="3"/>
  <c r="H38" i="3"/>
  <c r="G39" i="3"/>
  <c r="H39" i="3"/>
  <c r="G40" i="3"/>
  <c r="H40" i="3"/>
  <c r="G41" i="3"/>
  <c r="H41" i="3"/>
  <c r="G42" i="3"/>
  <c r="H42" i="3"/>
  <c r="E42" i="3" s="1"/>
  <c r="B42" i="3" s="1"/>
  <c r="G43" i="3"/>
  <c r="H43" i="3"/>
  <c r="G44" i="3"/>
  <c r="H44" i="3"/>
  <c r="G45" i="3"/>
  <c r="H45" i="3"/>
  <c r="G46" i="3"/>
  <c r="H46" i="3"/>
  <c r="E46" i="3" s="1"/>
  <c r="B46" i="3" s="1"/>
  <c r="G47" i="3"/>
  <c r="H47" i="3"/>
  <c r="G48" i="3"/>
  <c r="H48" i="3"/>
  <c r="G49" i="3"/>
  <c r="H49" i="3"/>
  <c r="G50" i="3"/>
  <c r="H50" i="3"/>
  <c r="E50" i="3" s="1"/>
  <c r="B50" i="3" s="1"/>
  <c r="G51" i="3"/>
  <c r="H51" i="3"/>
  <c r="G52" i="3"/>
  <c r="H52" i="3"/>
  <c r="G53" i="3"/>
  <c r="H53" i="3"/>
  <c r="G54" i="3"/>
  <c r="H54" i="3"/>
  <c r="G55" i="3"/>
  <c r="H55" i="3"/>
  <c r="G56" i="3"/>
  <c r="H56" i="3"/>
  <c r="G57" i="3"/>
  <c r="H57" i="3"/>
  <c r="G58" i="3"/>
  <c r="H58" i="3"/>
  <c r="E58" i="3"/>
  <c r="B58" i="3" s="1"/>
  <c r="G59" i="3"/>
  <c r="H59" i="3"/>
  <c r="G60" i="3"/>
  <c r="H60" i="3"/>
  <c r="G61" i="3"/>
  <c r="H61" i="3"/>
  <c r="E61" i="3" s="1"/>
  <c r="B61" i="3" s="1"/>
  <c r="G62" i="3"/>
  <c r="H62" i="3"/>
  <c r="E62" i="3" s="1"/>
  <c r="B62" i="3" s="1"/>
  <c r="G63" i="3"/>
  <c r="H63" i="3"/>
  <c r="G64" i="3"/>
  <c r="H64" i="3"/>
  <c r="G65" i="3"/>
  <c r="H65" i="3"/>
  <c r="G66" i="3"/>
  <c r="H66" i="3"/>
  <c r="E66" i="3" s="1"/>
  <c r="B66" i="3" s="1"/>
  <c r="G67" i="3"/>
  <c r="H67" i="3"/>
  <c r="G68" i="3"/>
  <c r="H68" i="3"/>
  <c r="G69" i="3"/>
  <c r="H69" i="3"/>
  <c r="E69" i="3" s="1"/>
  <c r="B69" i="3" s="1"/>
  <c r="G70" i="3"/>
  <c r="H70" i="3"/>
  <c r="E70" i="3" s="1"/>
  <c r="B70" i="3" s="1"/>
  <c r="G71" i="3"/>
  <c r="H71" i="3"/>
  <c r="G72" i="3"/>
  <c r="H72" i="3"/>
  <c r="G73" i="3"/>
  <c r="H73" i="3"/>
  <c r="G74" i="3"/>
  <c r="H74" i="3"/>
  <c r="E74" i="3" s="1"/>
  <c r="B74" i="3" s="1"/>
  <c r="G75" i="3"/>
  <c r="H75" i="3"/>
  <c r="G76" i="3"/>
  <c r="H76" i="3"/>
  <c r="G77" i="3"/>
  <c r="H77" i="3"/>
  <c r="G78" i="3"/>
  <c r="H78" i="3"/>
  <c r="G79" i="3"/>
  <c r="H79" i="3"/>
  <c r="G80" i="3"/>
  <c r="H80" i="3"/>
  <c r="G81" i="3"/>
  <c r="H81" i="3"/>
  <c r="G82" i="3"/>
  <c r="H82" i="3"/>
  <c r="E82" i="3"/>
  <c r="B82" i="3" s="1"/>
  <c r="G83" i="3"/>
  <c r="H83" i="3"/>
  <c r="G84" i="3"/>
  <c r="H84" i="3"/>
  <c r="G85" i="3"/>
  <c r="H85" i="3"/>
  <c r="E85" i="3" s="1"/>
  <c r="B85" i="3" s="1"/>
  <c r="G86" i="3"/>
  <c r="H86" i="3"/>
  <c r="E86" i="3" s="1"/>
  <c r="B86" i="3" s="1"/>
  <c r="G87" i="3"/>
  <c r="H87" i="3"/>
  <c r="G88" i="3"/>
  <c r="H88" i="3"/>
  <c r="G89" i="3"/>
  <c r="H89" i="3"/>
  <c r="G90" i="3"/>
  <c r="H90" i="3"/>
  <c r="E90" i="3" s="1"/>
  <c r="B90" i="3" s="1"/>
  <c r="G91" i="3"/>
  <c r="H91" i="3"/>
  <c r="G92" i="3"/>
  <c r="H92" i="3"/>
  <c r="G93" i="3"/>
  <c r="H93" i="3"/>
  <c r="G94" i="3"/>
  <c r="H94" i="3"/>
  <c r="G95" i="3"/>
  <c r="H95" i="3"/>
  <c r="G96" i="3"/>
  <c r="H96" i="3"/>
  <c r="G97" i="3"/>
  <c r="H97" i="3"/>
  <c r="G98" i="3"/>
  <c r="H98" i="3"/>
  <c r="E98" i="3"/>
  <c r="B98" i="3" s="1"/>
  <c r="G99" i="3"/>
  <c r="H99" i="3"/>
  <c r="G100" i="3"/>
  <c r="H100" i="3"/>
  <c r="G101" i="3"/>
  <c r="H101" i="3"/>
  <c r="E101" i="3" s="1"/>
  <c r="B101" i="3" s="1"/>
  <c r="G102" i="3"/>
  <c r="H102" i="3"/>
  <c r="E102" i="3" s="1"/>
  <c r="B102" i="3" s="1"/>
  <c r="G103" i="3"/>
  <c r="H103" i="3"/>
  <c r="G104" i="3"/>
  <c r="H104" i="3"/>
  <c r="G105" i="3"/>
  <c r="H105" i="3"/>
  <c r="G106" i="3"/>
  <c r="H106" i="3"/>
  <c r="E106" i="3" s="1"/>
  <c r="B106" i="3" s="1"/>
  <c r="G107" i="3"/>
  <c r="H107" i="3"/>
  <c r="G108" i="3"/>
  <c r="H108" i="3"/>
  <c r="G109" i="3"/>
  <c r="H109" i="3"/>
  <c r="G110" i="3"/>
  <c r="H110" i="3"/>
  <c r="G111" i="3"/>
  <c r="H111" i="3"/>
  <c r="G112" i="3"/>
  <c r="H112" i="3"/>
  <c r="G113" i="3"/>
  <c r="H113" i="3"/>
  <c r="G114" i="3"/>
  <c r="H114" i="3"/>
  <c r="E114" i="3"/>
  <c r="B114" i="3" s="1"/>
  <c r="G115" i="3"/>
  <c r="H115" i="3"/>
  <c r="G116" i="3"/>
  <c r="H116" i="3"/>
  <c r="G117" i="3"/>
  <c r="H117" i="3"/>
  <c r="E117" i="3" s="1"/>
  <c r="B117" i="3" s="1"/>
  <c r="G118" i="3"/>
  <c r="H118" i="3"/>
  <c r="E118" i="3" s="1"/>
  <c r="B118" i="3" s="1"/>
  <c r="G119" i="3"/>
  <c r="H119" i="3"/>
  <c r="G120" i="3"/>
  <c r="H120" i="3"/>
  <c r="G121" i="3"/>
  <c r="H121" i="3"/>
  <c r="G122" i="3"/>
  <c r="H122" i="3"/>
  <c r="E122" i="3" s="1"/>
  <c r="B122" i="3" s="1"/>
  <c r="G123" i="3"/>
  <c r="H123" i="3"/>
  <c r="G124" i="3"/>
  <c r="H124" i="3"/>
  <c r="G125" i="3"/>
  <c r="H125" i="3"/>
  <c r="G126" i="3"/>
  <c r="H126" i="3"/>
  <c r="G127" i="3"/>
  <c r="H127" i="3"/>
  <c r="G128" i="3"/>
  <c r="H128" i="3"/>
  <c r="G129" i="3"/>
  <c r="H129" i="3"/>
  <c r="G130" i="3"/>
  <c r="H130" i="3"/>
  <c r="E130" i="3"/>
  <c r="B130" i="3" s="1"/>
  <c r="G131" i="3"/>
  <c r="H131" i="3"/>
  <c r="G132" i="3"/>
  <c r="H132" i="3"/>
  <c r="G133" i="3"/>
  <c r="H133" i="3"/>
  <c r="E133" i="3" s="1"/>
  <c r="B133" i="3" s="1"/>
  <c r="G134" i="3"/>
  <c r="H134" i="3"/>
  <c r="E134" i="3" s="1"/>
  <c r="B134" i="3" s="1"/>
  <c r="G135" i="3"/>
  <c r="H135" i="3"/>
  <c r="G136" i="3"/>
  <c r="H136" i="3"/>
  <c r="G137" i="3"/>
  <c r="H137" i="3"/>
  <c r="G138" i="3"/>
  <c r="H138" i="3"/>
  <c r="E138" i="3" s="1"/>
  <c r="B138" i="3" s="1"/>
  <c r="G140" i="3"/>
  <c r="H140" i="3"/>
  <c r="G141" i="3"/>
  <c r="H141" i="3"/>
  <c r="G142" i="3"/>
  <c r="H142" i="3"/>
  <c r="G143" i="3"/>
  <c r="H143" i="3"/>
  <c r="G144" i="3"/>
  <c r="H144" i="3"/>
  <c r="G145" i="3"/>
  <c r="H145" i="3"/>
  <c r="G146" i="3"/>
  <c r="H146" i="3"/>
  <c r="E146" i="3"/>
  <c r="B146" i="3" s="1"/>
  <c r="G147" i="3"/>
  <c r="H147" i="3"/>
  <c r="G148" i="3"/>
  <c r="H148" i="3"/>
  <c r="G149" i="3"/>
  <c r="H149" i="3"/>
  <c r="E149" i="3" s="1"/>
  <c r="B149" i="3" s="1"/>
  <c r="G150" i="3"/>
  <c r="H150" i="3"/>
  <c r="E150" i="3" s="1"/>
  <c r="B150" i="3" s="1"/>
  <c r="G151" i="3"/>
  <c r="H151" i="3"/>
  <c r="G152" i="3"/>
  <c r="H152" i="3"/>
  <c r="G153" i="3"/>
  <c r="H153" i="3"/>
  <c r="G154" i="3"/>
  <c r="H154" i="3"/>
  <c r="E154" i="3" s="1"/>
  <c r="B154" i="3" s="1"/>
  <c r="G155" i="3"/>
  <c r="H155" i="3"/>
  <c r="G156" i="3"/>
  <c r="H156" i="3"/>
  <c r="T158" i="3"/>
  <c r="G162" i="3"/>
  <c r="E162" i="3" s="1"/>
  <c r="B162" i="3" s="1"/>
  <c r="G164" i="3"/>
  <c r="E164" i="3" s="1"/>
  <c r="B164" i="3" s="1"/>
  <c r="G166" i="3"/>
  <c r="E166" i="3" s="1"/>
  <c r="B166" i="3" s="1"/>
  <c r="G212" i="3"/>
  <c r="H212" i="3"/>
  <c r="G260" i="3"/>
  <c r="H260" i="3"/>
  <c r="G263" i="3"/>
  <c r="H263" i="3"/>
  <c r="G264" i="3"/>
  <c r="H264" i="3"/>
  <c r="G265" i="3"/>
  <c r="H265" i="3"/>
  <c r="E265" i="3"/>
  <c r="G268" i="3"/>
  <c r="H268" i="3"/>
  <c r="E268" i="3" s="1"/>
  <c r="B268" i="3" s="1"/>
  <c r="G269" i="3"/>
  <c r="H269" i="3"/>
  <c r="E269" i="3" s="1"/>
  <c r="G270" i="3"/>
  <c r="H270" i="3"/>
  <c r="G271" i="3"/>
  <c r="H271" i="3"/>
  <c r="G272" i="3"/>
  <c r="H272" i="3"/>
  <c r="G273" i="3"/>
  <c r="H273" i="3"/>
  <c r="E273" i="3" s="1"/>
  <c r="G274" i="3"/>
  <c r="H274" i="3"/>
  <c r="G275" i="3"/>
  <c r="H275" i="3"/>
  <c r="G276" i="3"/>
  <c r="H276" i="3"/>
  <c r="G277" i="3"/>
  <c r="H277" i="3"/>
  <c r="G278" i="3"/>
  <c r="E278" i="3" s="1"/>
  <c r="G279" i="3"/>
  <c r="H279" i="3"/>
  <c r="E279" i="3" s="1"/>
  <c r="G280" i="3"/>
  <c r="H280" i="3"/>
  <c r="G283" i="3"/>
  <c r="H283" i="3"/>
  <c r="E283" i="3" s="1"/>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7" i="3" s="1"/>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M258" i="3"/>
  <c r="F258" i="3" s="1"/>
  <c r="B258" i="3" s="1"/>
  <c r="L257" i="3"/>
  <c r="M257" i="3"/>
  <c r="L256" i="3"/>
  <c r="M256" i="3"/>
  <c r="L255" i="3"/>
  <c r="M255" i="3"/>
  <c r="L254" i="3"/>
  <c r="M254" i="3"/>
  <c r="L253" i="3"/>
  <c r="M253" i="3"/>
  <c r="L252" i="3"/>
  <c r="M252" i="3"/>
  <c r="L251" i="3"/>
  <c r="M251" i="3"/>
  <c r="L250" i="3"/>
  <c r="M250" i="3"/>
  <c r="F250" i="3"/>
  <c r="B250" i="3" s="1"/>
  <c r="L249" i="3"/>
  <c r="M249" i="3"/>
  <c r="L248" i="3"/>
  <c r="M248" i="3"/>
  <c r="L247" i="3"/>
  <c r="M247" i="3"/>
  <c r="F247" i="3" s="1"/>
  <c r="B247" i="3" s="1"/>
  <c r="L246" i="3"/>
  <c r="M246" i="3"/>
  <c r="F246" i="3" s="1"/>
  <c r="B246" i="3" s="1"/>
  <c r="L245" i="3"/>
  <c r="M245" i="3"/>
  <c r="L244" i="3"/>
  <c r="M244" i="3"/>
  <c r="L243" i="3"/>
  <c r="M243" i="3"/>
  <c r="L242" i="3"/>
  <c r="M242" i="3"/>
  <c r="F242" i="3" s="1"/>
  <c r="B242" i="3" s="1"/>
  <c r="L241" i="3"/>
  <c r="M241" i="3"/>
  <c r="L240" i="3"/>
  <c r="M240" i="3"/>
  <c r="L239" i="3"/>
  <c r="M239" i="3"/>
  <c r="L238" i="3"/>
  <c r="M238" i="3"/>
  <c r="L237" i="3"/>
  <c r="M237" i="3"/>
  <c r="L236" i="3"/>
  <c r="M236" i="3"/>
  <c r="L235" i="3"/>
  <c r="M235" i="3"/>
  <c r="L234" i="3"/>
  <c r="M234" i="3"/>
  <c r="F234" i="3"/>
  <c r="B234" i="3" s="1"/>
  <c r="L233" i="3"/>
  <c r="M233" i="3"/>
  <c r="L232" i="3"/>
  <c r="M232" i="3"/>
  <c r="L231" i="3"/>
  <c r="M231" i="3"/>
  <c r="F231" i="3" s="1"/>
  <c r="B231" i="3" s="1"/>
  <c r="L230" i="3"/>
  <c r="M230" i="3"/>
  <c r="F230" i="3" s="1"/>
  <c r="B230" i="3" s="1"/>
  <c r="L229" i="3"/>
  <c r="M229" i="3"/>
  <c r="L228" i="3"/>
  <c r="M228" i="3"/>
  <c r="L227" i="3"/>
  <c r="M227" i="3"/>
  <c r="L226" i="3"/>
  <c r="M226" i="3"/>
  <c r="F226" i="3" s="1"/>
  <c r="B226" i="3" s="1"/>
  <c r="L225" i="3"/>
  <c r="M225" i="3"/>
  <c r="L224" i="3"/>
  <c r="M224" i="3"/>
  <c r="L223" i="3"/>
  <c r="M223" i="3"/>
  <c r="L222" i="3"/>
  <c r="M222" i="3"/>
  <c r="L221" i="3"/>
  <c r="M221" i="3"/>
  <c r="L220" i="3"/>
  <c r="M220" i="3"/>
  <c r="L219" i="3"/>
  <c r="M219" i="3"/>
  <c r="L218" i="3"/>
  <c r="M218" i="3"/>
  <c r="F218" i="3"/>
  <c r="B218" i="3" s="1"/>
  <c r="L217" i="3"/>
  <c r="M217" i="3"/>
  <c r="L216" i="3"/>
  <c r="M216" i="3"/>
  <c r="L215" i="3"/>
  <c r="M215" i="3"/>
  <c r="F215" i="3" s="1"/>
  <c r="B215" i="3" s="1"/>
  <c r="L214" i="3"/>
  <c r="M214" i="3"/>
  <c r="F214" i="3" s="1"/>
  <c r="B214" i="3" s="1"/>
  <c r="L213" i="3"/>
  <c r="M213" i="3"/>
  <c r="F212" i="3"/>
  <c r="L210" i="3"/>
  <c r="M210" i="3"/>
  <c r="L209" i="3"/>
  <c r="L208" i="3"/>
  <c r="F208" i="3"/>
  <c r="B208" i="3" s="1"/>
  <c r="L207" i="3"/>
  <c r="M207" i="3"/>
  <c r="L206" i="3"/>
  <c r="M206" i="3"/>
  <c r="L205" i="3"/>
  <c r="M205" i="3"/>
  <c r="L204" i="3"/>
  <c r="M204" i="3"/>
  <c r="F204" i="3" s="1"/>
  <c r="B204" i="3" s="1"/>
  <c r="L203" i="3"/>
  <c r="M203" i="3"/>
  <c r="L202" i="3"/>
  <c r="M202" i="3"/>
  <c r="L201" i="3"/>
  <c r="M201" i="3"/>
  <c r="L200" i="3"/>
  <c r="M200" i="3"/>
  <c r="F200" i="3" s="1"/>
  <c r="B200" i="3" s="1"/>
  <c r="L199" i="3"/>
  <c r="M199" i="3"/>
  <c r="L7" i="3"/>
  <c r="F7" i="3" s="1"/>
  <c r="F4" i="3" s="1"/>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D30" i="30"/>
  <c r="C1486"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F597" i="1" s="1"/>
  <c r="D602" i="1"/>
  <c r="C590" i="37" s="1"/>
  <c r="D606" i="1"/>
  <c r="C594" i="37" s="1"/>
  <c r="D608" i="1"/>
  <c r="C596" i="37" s="1"/>
  <c r="D615" i="1"/>
  <c r="D620" i="1"/>
  <c r="C608" i="37" s="1"/>
  <c r="D629" i="1"/>
  <c r="D632" i="1"/>
  <c r="C620" i="37" s="1"/>
  <c r="D635" i="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D403" i="1"/>
  <c r="C392" i="37" s="1"/>
  <c r="D405" i="1"/>
  <c r="D425" i="1"/>
  <c r="D430" i="1"/>
  <c r="C418" i="37" s="1"/>
  <c r="D433" i="1"/>
  <c r="C421" i="37" s="1"/>
  <c r="D438" i="1"/>
  <c r="C426" i="37" s="1"/>
  <c r="D445" i="1"/>
  <c r="C433" i="37" s="1"/>
  <c r="D450" i="1"/>
  <c r="D458" i="1"/>
  <c r="C446" i="37" s="1"/>
  <c r="D463" i="1"/>
  <c r="D466" i="1"/>
  <c r="C454" i="37" s="1"/>
  <c r="D469" i="1"/>
  <c r="D472" i="1"/>
  <c r="C460" i="37" s="1"/>
  <c r="D476" i="1"/>
  <c r="C464" i="37" s="1"/>
  <c r="D481" i="1"/>
  <c r="C469" i="37" s="1"/>
  <c r="D484" i="1"/>
  <c r="C472" i="37" s="1"/>
  <c r="D488" i="1"/>
  <c r="D493" i="1"/>
  <c r="C481" i="37" s="1"/>
  <c r="D498" i="1"/>
  <c r="C486" i="37" s="1"/>
  <c r="D505" i="1"/>
  <c r="D510" i="1"/>
  <c r="C498" i="37" s="1"/>
  <c r="D519" i="1"/>
  <c r="C507" i="37" s="1"/>
  <c r="D522" i="1"/>
  <c r="C510" i="37" s="1"/>
  <c r="D525" i="1"/>
  <c r="F525" i="1" s="1"/>
  <c r="D528" i="1"/>
  <c r="C516" i="37" s="1"/>
  <c r="D14" i="1"/>
  <c r="D23" i="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D142" i="1"/>
  <c r="D141" i="1" s="1"/>
  <c r="D148" i="1"/>
  <c r="C138"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4" i="1"/>
  <c r="F613" i="1"/>
  <c r="F612" i="1"/>
  <c r="F611" i="1"/>
  <c r="F610" i="1"/>
  <c r="F609" i="1"/>
  <c r="F608" i="1"/>
  <c r="F607" i="1"/>
  <c r="F605" i="1"/>
  <c r="F604" i="1"/>
  <c r="F603" i="1"/>
  <c r="F602" i="1"/>
  <c r="F601" i="1"/>
  <c r="F600" i="1"/>
  <c r="F599" i="1"/>
  <c r="F598"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29" i="1"/>
  <c r="F428" i="1"/>
  <c r="F427" i="1"/>
  <c r="F426" i="1"/>
  <c r="F425" i="1"/>
  <c r="D421" i="1"/>
  <c r="E421" i="1"/>
  <c r="D410" i="37" s="1"/>
  <c r="F414" i="1"/>
  <c r="F413" i="1"/>
  <c r="F412" i="1"/>
  <c r="F409" i="1"/>
  <c r="F408" i="1"/>
  <c r="F407" i="1"/>
  <c r="F406" i="1"/>
  <c r="F404" i="1"/>
  <c r="F402" i="1"/>
  <c r="F401" i="1"/>
  <c r="F398" i="1"/>
  <c r="F397" i="1"/>
  <c r="F396" i="1"/>
  <c r="F395"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1" i="1"/>
  <c r="F270" i="1"/>
  <c r="F266" i="1"/>
  <c r="F265" i="1"/>
  <c r="F264" i="1"/>
  <c r="F262" i="1"/>
  <c r="F261" i="1"/>
  <c r="F260" i="1"/>
  <c r="F259" i="1"/>
  <c r="F251" i="1"/>
  <c r="F250" i="1"/>
  <c r="F246" i="1"/>
  <c r="F244" i="1"/>
  <c r="F243" i="1"/>
  <c r="F241" i="1"/>
  <c r="F240" i="1"/>
  <c r="F239" i="1"/>
  <c r="F238" i="1"/>
  <c r="F237"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3" i="1"/>
  <c r="F72" i="1"/>
  <c r="F70" i="1"/>
  <c r="F69" i="1"/>
  <c r="F67" i="1"/>
  <c r="F66" i="1"/>
  <c r="F65" i="1"/>
  <c r="F64" i="1"/>
  <c r="F63" i="1"/>
  <c r="F62" i="1"/>
  <c r="F61" i="1"/>
  <c r="F59" i="1"/>
  <c r="F58" i="1"/>
  <c r="F55" i="1"/>
  <c r="F54" i="1"/>
  <c r="F53" i="1"/>
  <c r="F52" i="1"/>
  <c r="F51"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F122" i="36" l="1"/>
  <c r="H1399" i="37"/>
  <c r="H1489" i="37"/>
  <c r="H1142" i="37"/>
  <c r="H1130" i="37"/>
  <c r="H1047" i="37"/>
  <c r="H1025" i="37"/>
  <c r="H995" i="37"/>
  <c r="H65" i="37"/>
  <c r="H164" i="37"/>
  <c r="D518" i="1"/>
  <c r="C506" i="37" s="1"/>
  <c r="D462" i="1"/>
  <c r="F462" i="1" s="1"/>
  <c r="D223" i="1"/>
  <c r="C213" i="37" s="1"/>
  <c r="F51" i="27"/>
  <c r="F222" i="3"/>
  <c r="B222" i="3" s="1"/>
  <c r="F223" i="3"/>
  <c r="B223" i="3" s="1"/>
  <c r="F238" i="3"/>
  <c r="B238" i="3" s="1"/>
  <c r="F239" i="3"/>
  <c r="B239" i="3" s="1"/>
  <c r="F254" i="3"/>
  <c r="B254" i="3" s="1"/>
  <c r="F255" i="3"/>
  <c r="B255" i="3" s="1"/>
  <c r="F288" i="3"/>
  <c r="F211" i="3"/>
  <c r="B211" i="3" s="1"/>
  <c r="E277" i="3"/>
  <c r="B277" i="3" s="1"/>
  <c r="E276" i="3"/>
  <c r="B276" i="3" s="1"/>
  <c r="E142" i="3"/>
  <c r="B142" i="3" s="1"/>
  <c r="E141" i="3"/>
  <c r="B141" i="3" s="1"/>
  <c r="E126" i="3"/>
  <c r="B126" i="3" s="1"/>
  <c r="E125" i="3"/>
  <c r="B125" i="3" s="1"/>
  <c r="E110" i="3"/>
  <c r="B110" i="3" s="1"/>
  <c r="E109" i="3"/>
  <c r="B109" i="3" s="1"/>
  <c r="E94" i="3"/>
  <c r="B94" i="3" s="1"/>
  <c r="E93" i="3"/>
  <c r="B93" i="3" s="1"/>
  <c r="E78" i="3"/>
  <c r="B78" i="3" s="1"/>
  <c r="E77" i="3"/>
  <c r="B77" i="3" s="1"/>
  <c r="E54" i="3"/>
  <c r="B54" i="3" s="1"/>
  <c r="E53" i="3"/>
  <c r="B53" i="3" s="1"/>
  <c r="E38" i="3"/>
  <c r="B38" i="3" s="1"/>
  <c r="E37" i="3"/>
  <c r="B37" i="3" s="1"/>
  <c r="E30" i="3"/>
  <c r="B30" i="3" s="1"/>
  <c r="H1022" i="37"/>
  <c r="G1485" i="37"/>
  <c r="G1479" i="37"/>
  <c r="G1444" i="37"/>
  <c r="G1440" i="37"/>
  <c r="G1438" i="37"/>
  <c r="G1436" i="37"/>
  <c r="G1434" i="37"/>
  <c r="H1432" i="37"/>
  <c r="H1430" i="37"/>
  <c r="H1428" i="37"/>
  <c r="H1422" i="37"/>
  <c r="H1421" i="37"/>
  <c r="H1420" i="37"/>
  <c r="H1418" i="37"/>
  <c r="H1417" i="37"/>
  <c r="H1416" i="37"/>
  <c r="H1414" i="37"/>
  <c r="H1413" i="37"/>
  <c r="H1410" i="37"/>
  <c r="H1408" i="37"/>
  <c r="H1407" i="37"/>
  <c r="H1406" i="37"/>
  <c r="H1402" i="37"/>
  <c r="G1402" i="37"/>
  <c r="G1346" i="37"/>
  <c r="G1344" i="37"/>
  <c r="G1210" i="37"/>
  <c r="G989" i="37"/>
  <c r="G987" i="37"/>
  <c r="G985" i="37"/>
  <c r="G981" i="37"/>
  <c r="G641" i="37"/>
  <c r="G639" i="37"/>
  <c r="E314" i="1"/>
  <c r="D303" i="37" s="1"/>
  <c r="E141" i="1"/>
  <c r="D131" i="37" s="1"/>
  <c r="E257" i="1"/>
  <c r="D247" i="37" s="1"/>
  <c r="B273" i="3"/>
  <c r="B265" i="3"/>
  <c r="G1443" i="37"/>
  <c r="G1439" i="37"/>
  <c r="I1439" i="37" s="1"/>
  <c r="G1437" i="37"/>
  <c r="G1435" i="37"/>
  <c r="I1435" i="37" s="1"/>
  <c r="G1403" i="37"/>
  <c r="G1347" i="37"/>
  <c r="G1345" i="37"/>
  <c r="G1211" i="37"/>
  <c r="G1209" i="37"/>
  <c r="G988" i="37"/>
  <c r="G986" i="37"/>
  <c r="G982" i="37"/>
  <c r="G980" i="37"/>
  <c r="G640" i="37"/>
  <c r="G638" i="37"/>
  <c r="G628" i="37"/>
  <c r="G624" i="37"/>
  <c r="G618" i="37"/>
  <c r="G614" i="37"/>
  <c r="G612" i="37"/>
  <c r="G610" i="37"/>
  <c r="G602" i="37"/>
  <c r="G600" i="37"/>
  <c r="G598" i="37"/>
  <c r="G295" i="37"/>
  <c r="G293" i="37"/>
  <c r="H1375" i="37"/>
  <c r="H1373" i="37"/>
  <c r="G1368" i="37"/>
  <c r="H1367" i="37"/>
  <c r="H1365" i="37"/>
  <c r="H1362" i="37"/>
  <c r="H1361" i="37"/>
  <c r="H1360" i="37"/>
  <c r="H1358" i="37"/>
  <c r="H1353" i="37"/>
  <c r="H1351" i="37"/>
  <c r="H1349" i="37"/>
  <c r="H1347" i="37"/>
  <c r="H1345" i="37"/>
  <c r="H1344" i="37"/>
  <c r="H1341" i="37"/>
  <c r="G1340" i="37"/>
  <c r="H1339" i="37"/>
  <c r="H1337" i="37"/>
  <c r="H1334" i="37"/>
  <c r="H1333" i="37"/>
  <c r="H1330" i="37"/>
  <c r="H1329" i="37"/>
  <c r="H1328" i="37"/>
  <c r="H1326" i="37"/>
  <c r="H1323" i="37"/>
  <c r="H1309" i="37"/>
  <c r="H1307" i="37"/>
  <c r="H1305" i="37"/>
  <c r="H1303" i="37"/>
  <c r="H1299" i="37"/>
  <c r="H1294" i="37"/>
  <c r="H1293" i="37"/>
  <c r="H1290" i="37"/>
  <c r="H1289" i="37"/>
  <c r="H1283" i="37"/>
  <c r="H1279" i="37"/>
  <c r="H1275" i="37"/>
  <c r="H1271" i="37"/>
  <c r="H1267" i="37"/>
  <c r="H1263" i="37"/>
  <c r="H1259" i="37"/>
  <c r="H1255" i="37"/>
  <c r="H1251" i="37"/>
  <c r="H1247" i="37"/>
  <c r="H1243" i="37"/>
  <c r="H1239" i="37"/>
  <c r="H1235" i="37"/>
  <c r="H1231" i="37"/>
  <c r="H1227" i="37"/>
  <c r="H1223" i="37"/>
  <c r="H1217" i="37"/>
  <c r="H1213" i="37"/>
  <c r="H1211" i="37"/>
  <c r="H1209" i="37"/>
  <c r="G1207" i="37"/>
  <c r="H1206" i="37"/>
  <c r="G1205" i="37"/>
  <c r="H1198" i="37"/>
  <c r="G1195" i="37"/>
  <c r="H1194" i="37"/>
  <c r="G1193" i="37"/>
  <c r="G1187" i="37"/>
  <c r="H1182" i="37"/>
  <c r="H1178" i="37"/>
  <c r="H1174" i="37"/>
  <c r="G1159" i="37"/>
  <c r="H1150" i="37"/>
  <c r="H1148" i="37"/>
  <c r="H1146" i="37"/>
  <c r="H1144" i="37"/>
  <c r="H1136" i="37"/>
  <c r="H1118" i="37"/>
  <c r="G995" i="37"/>
  <c r="H994" i="37"/>
  <c r="G993" i="37"/>
  <c r="H989" i="37"/>
  <c r="H988" i="37"/>
  <c r="H986" i="37"/>
  <c r="H982" i="37"/>
  <c r="H980" i="37"/>
  <c r="H975" i="37"/>
  <c r="H973" i="37"/>
  <c r="H971" i="37"/>
  <c r="H969" i="37"/>
  <c r="H967" i="37"/>
  <c r="H965" i="37"/>
  <c r="H963" i="37"/>
  <c r="H961" i="37"/>
  <c r="H959" i="37"/>
  <c r="H957" i="37"/>
  <c r="H955" i="37"/>
  <c r="H953" i="37"/>
  <c r="H951" i="37"/>
  <c r="H949" i="37"/>
  <c r="H947" i="37"/>
  <c r="H945" i="37"/>
  <c r="H943" i="37"/>
  <c r="H941" i="37"/>
  <c r="H939" i="37"/>
  <c r="H937" i="37"/>
  <c r="H935" i="37"/>
  <c r="H933" i="37"/>
  <c r="H931" i="37"/>
  <c r="H929" i="37"/>
  <c r="H927" i="37"/>
  <c r="H925" i="37"/>
  <c r="H923" i="37"/>
  <c r="H921" i="37"/>
  <c r="H919" i="37"/>
  <c r="H917" i="37"/>
  <c r="H915" i="37"/>
  <c r="H913" i="37"/>
  <c r="H911" i="37"/>
  <c r="H909" i="37"/>
  <c r="H907" i="37"/>
  <c r="H905" i="37"/>
  <c r="H903" i="37"/>
  <c r="H901" i="37"/>
  <c r="H899" i="37"/>
  <c r="H897" i="37"/>
  <c r="H895" i="37"/>
  <c r="G629" i="37"/>
  <c r="G625" i="37"/>
  <c r="G619" i="37"/>
  <c r="G615" i="37"/>
  <c r="G613" i="37"/>
  <c r="G611" i="37"/>
  <c r="G609" i="37"/>
  <c r="G601" i="37"/>
  <c r="G599" i="37"/>
  <c r="G597" i="37"/>
  <c r="G294" i="37"/>
  <c r="G266" i="37"/>
  <c r="G264" i="37"/>
  <c r="G252" i="37"/>
  <c r="G250" i="37"/>
  <c r="G246" i="37"/>
  <c r="G244" i="37"/>
  <c r="G238" i="37"/>
  <c r="G236" i="37"/>
  <c r="G230" i="37"/>
  <c r="G224" i="37"/>
  <c r="G220" i="37"/>
  <c r="G218" i="37"/>
  <c r="G206" i="37"/>
  <c r="G204" i="37"/>
  <c r="G202" i="37"/>
  <c r="G166" i="37"/>
  <c r="G158" i="37"/>
  <c r="G118" i="37"/>
  <c r="G265" i="37"/>
  <c r="G253" i="37"/>
  <c r="G251" i="37"/>
  <c r="G249" i="37"/>
  <c r="G245" i="37"/>
  <c r="G243" i="37"/>
  <c r="G237" i="37"/>
  <c r="G231" i="37"/>
  <c r="G225" i="37"/>
  <c r="G221" i="37"/>
  <c r="G219" i="37"/>
  <c r="G207" i="37"/>
  <c r="G205" i="37"/>
  <c r="G203" i="37"/>
  <c r="G201" i="37"/>
  <c r="G163" i="37"/>
  <c r="G119" i="37"/>
  <c r="G60" i="37"/>
  <c r="G393" i="37"/>
  <c r="G391" i="37"/>
  <c r="G387" i="37"/>
  <c r="G385" i="37"/>
  <c r="G381" i="37"/>
  <c r="G379" i="37"/>
  <c r="G377" i="37"/>
  <c r="G373" i="37"/>
  <c r="G371" i="37"/>
  <c r="G369" i="37"/>
  <c r="G367" i="37"/>
  <c r="G365" i="37"/>
  <c r="G363" i="37"/>
  <c r="G359" i="37"/>
  <c r="G357" i="37"/>
  <c r="G353" i="37"/>
  <c r="G351" i="37"/>
  <c r="G349" i="37"/>
  <c r="G347" i="37"/>
  <c r="G345" i="37"/>
  <c r="G341" i="37"/>
  <c r="G339" i="37"/>
  <c r="H168" i="37"/>
  <c r="G165" i="37"/>
  <c r="G160" i="37"/>
  <c r="G117" i="37"/>
  <c r="G59" i="37"/>
  <c r="F209" i="3"/>
  <c r="B209" i="3" s="1"/>
  <c r="F138" i="1"/>
  <c r="F77" i="1"/>
  <c r="C128" i="37"/>
  <c r="D134" i="1"/>
  <c r="C124" i="37" s="1"/>
  <c r="C493" i="37"/>
  <c r="H493" i="37" s="1"/>
  <c r="F505" i="1"/>
  <c r="C438" i="37"/>
  <c r="F450" i="1"/>
  <c r="C394" i="37"/>
  <c r="H394" i="37" s="1"/>
  <c r="F405" i="1"/>
  <c r="C389" i="37"/>
  <c r="F400" i="1"/>
  <c r="C623" i="37"/>
  <c r="F635" i="1"/>
  <c r="C603" i="37"/>
  <c r="H603" i="37" s="1"/>
  <c r="F615" i="1"/>
  <c r="C534" i="37"/>
  <c r="F546" i="1"/>
  <c r="D1143" i="37"/>
  <c r="E175" i="27"/>
  <c r="D1140" i="37" s="1"/>
  <c r="C1204" i="37"/>
  <c r="F239" i="27"/>
  <c r="C1220" i="37"/>
  <c r="F255" i="27"/>
  <c r="D254" i="27"/>
  <c r="C1219" i="37" s="1"/>
  <c r="F35" i="1"/>
  <c r="F57" i="1"/>
  <c r="F71" i="1"/>
  <c r="F117" i="1"/>
  <c r="F130" i="1"/>
  <c r="F167" i="1"/>
  <c r="F177" i="1"/>
  <c r="F196" i="1"/>
  <c r="F223" i="1"/>
  <c r="F236" i="1"/>
  <c r="F242" i="1"/>
  <c r="F249" i="1"/>
  <c r="F269" i="1"/>
  <c r="F381" i="1"/>
  <c r="C410" i="37"/>
  <c r="F421" i="1"/>
  <c r="F430" i="1"/>
  <c r="F577" i="1"/>
  <c r="F584" i="1"/>
  <c r="F590" i="1"/>
  <c r="C409" i="37"/>
  <c r="F420" i="1"/>
  <c r="C1076" i="37"/>
  <c r="D92" i="27"/>
  <c r="C1057" i="37" s="1"/>
  <c r="C1160" i="37"/>
  <c r="F195" i="27"/>
  <c r="D1463" i="37"/>
  <c r="E45" i="33"/>
  <c r="D1457" i="37" s="1"/>
  <c r="B269" i="3"/>
  <c r="E153" i="3"/>
  <c r="B153" i="3" s="1"/>
  <c r="E145" i="3"/>
  <c r="B145" i="3" s="1"/>
  <c r="E137" i="3"/>
  <c r="B137" i="3" s="1"/>
  <c r="E129" i="3"/>
  <c r="B129" i="3" s="1"/>
  <c r="E121" i="3"/>
  <c r="B121" i="3" s="1"/>
  <c r="E113" i="3"/>
  <c r="B113" i="3" s="1"/>
  <c r="E105" i="3"/>
  <c r="B105" i="3" s="1"/>
  <c r="E97" i="3"/>
  <c r="B97" i="3" s="1"/>
  <c r="E89" i="3"/>
  <c r="B89" i="3" s="1"/>
  <c r="E81" i="3"/>
  <c r="B81" i="3" s="1"/>
  <c r="E73" i="3"/>
  <c r="B73" i="3" s="1"/>
  <c r="E57" i="3"/>
  <c r="B57" i="3" s="1"/>
  <c r="E49" i="3"/>
  <c r="B49" i="3" s="1"/>
  <c r="I7" i="3"/>
  <c r="G1380" i="37"/>
  <c r="G1378" i="37"/>
  <c r="G1127" i="37"/>
  <c r="G1125" i="37"/>
  <c r="G1123" i="37"/>
  <c r="G1121" i="37"/>
  <c r="G1115" i="37"/>
  <c r="G1113" i="37"/>
  <c r="G1032" i="37"/>
  <c r="G1030" i="37"/>
  <c r="G1028" i="37"/>
  <c r="G1010" i="37"/>
  <c r="G1008" i="37"/>
  <c r="G589" i="37"/>
  <c r="G587" i="37"/>
  <c r="G577" i="37"/>
  <c r="G532" i="37"/>
  <c r="G530" i="37"/>
  <c r="G508" i="37"/>
  <c r="G496" i="37"/>
  <c r="G494" i="37"/>
  <c r="G484" i="37"/>
  <c r="G482" i="37"/>
  <c r="G470" i="37"/>
  <c r="G458" i="37"/>
  <c r="G452" i="37"/>
  <c r="G448" i="37"/>
  <c r="G432" i="37"/>
  <c r="G430" i="37"/>
  <c r="G428" i="37"/>
  <c r="G279" i="37"/>
  <c r="G277" i="37"/>
  <c r="G275" i="37"/>
  <c r="H41" i="37"/>
  <c r="D424" i="1"/>
  <c r="C412" i="37" s="1"/>
  <c r="H195" i="37"/>
  <c r="H1389" i="37"/>
  <c r="H1357" i="37"/>
  <c r="F201" i="3"/>
  <c r="B201" i="3" s="1"/>
  <c r="F210" i="3"/>
  <c r="B210" i="3" s="1"/>
  <c r="F219" i="3"/>
  <c r="B219" i="3" s="1"/>
  <c r="F227" i="3"/>
  <c r="B227" i="3" s="1"/>
  <c r="F235" i="3"/>
  <c r="B235" i="3" s="1"/>
  <c r="F243" i="3"/>
  <c r="B243" i="3" s="1"/>
  <c r="F251" i="3"/>
  <c r="B251" i="3" s="1"/>
  <c r="F261" i="3"/>
  <c r="B279" i="3"/>
  <c r="B283" i="3"/>
  <c r="E280" i="3"/>
  <c r="B280" i="3" s="1"/>
  <c r="E272" i="3"/>
  <c r="B272" i="3" s="1"/>
  <c r="E264" i="3"/>
  <c r="B264" i="3" s="1"/>
  <c r="E260" i="3"/>
  <c r="H1020" i="37"/>
  <c r="H1072" i="37"/>
  <c r="H1473" i="37"/>
  <c r="H1485" i="37"/>
  <c r="G1556" i="37"/>
  <c r="G1555" i="37"/>
  <c r="G1549" i="37"/>
  <c r="G1535" i="37"/>
  <c r="G1529" i="37"/>
  <c r="G1515" i="37"/>
  <c r="G1496" i="37"/>
  <c r="G1495" i="37"/>
  <c r="G1487" i="37"/>
  <c r="G1483" i="37"/>
  <c r="G1474" i="37"/>
  <c r="G1472" i="37"/>
  <c r="G1470" i="37"/>
  <c r="G1468" i="37"/>
  <c r="G1465" i="37"/>
  <c r="G1445" i="37"/>
  <c r="H1444" i="37"/>
  <c r="I1444" i="37" s="1"/>
  <c r="H1440" i="37"/>
  <c r="H1438" i="37"/>
  <c r="I1438" i="37" s="1"/>
  <c r="H1436" i="37"/>
  <c r="H1434" i="37"/>
  <c r="I1434" i="37" s="1"/>
  <c r="H1429" i="37"/>
  <c r="H1403" i="37"/>
  <c r="G1401" i="37"/>
  <c r="G1379" i="37"/>
  <c r="G1377" i="37"/>
  <c r="G1126" i="37"/>
  <c r="G1124" i="37"/>
  <c r="G1122" i="37"/>
  <c r="G1120" i="37"/>
  <c r="G1114" i="37"/>
  <c r="H1401" i="37"/>
  <c r="H1398" i="37"/>
  <c r="H1394" i="37"/>
  <c r="H1392" i="37"/>
  <c r="H1390" i="37"/>
  <c r="H1380" i="37"/>
  <c r="H1378" i="37"/>
  <c r="H1356" i="37"/>
  <c r="H1354" i="37"/>
  <c r="H1352" i="37"/>
  <c r="H1350" i="37"/>
  <c r="H1320" i="37"/>
  <c r="G1319" i="37"/>
  <c r="H1316" i="37"/>
  <c r="H1314" i="37"/>
  <c r="H1312" i="37"/>
  <c r="H1218" i="37"/>
  <c r="H1214" i="37"/>
  <c r="H1185" i="37"/>
  <c r="H1183" i="37"/>
  <c r="H1181" i="37"/>
  <c r="H1179" i="37"/>
  <c r="H1177" i="37"/>
  <c r="H1175" i="37"/>
  <c r="H1173" i="37"/>
  <c r="H1171" i="37"/>
  <c r="H1133" i="37"/>
  <c r="G1132" i="37"/>
  <c r="H1131" i="37"/>
  <c r="G1130" i="37"/>
  <c r="H1129" i="37"/>
  <c r="G1128" i="37"/>
  <c r="H1127" i="37"/>
  <c r="H1125" i="37"/>
  <c r="H1123" i="37"/>
  <c r="H1121" i="37"/>
  <c r="H1115" i="37"/>
  <c r="H1113" i="37"/>
  <c r="H1102" i="37"/>
  <c r="H1100" i="37"/>
  <c r="H1098" i="37"/>
  <c r="H1056" i="37"/>
  <c r="G1055" i="37"/>
  <c r="G1033" i="37"/>
  <c r="G1031" i="37"/>
  <c r="G1029" i="37"/>
  <c r="G1011" i="37"/>
  <c r="G1009" i="37"/>
  <c r="G1007" i="37"/>
  <c r="G588" i="37"/>
  <c r="G586" i="37"/>
  <c r="G533" i="37"/>
  <c r="G531" i="37"/>
  <c r="G509" i="37"/>
  <c r="G497" i="37"/>
  <c r="G495" i="37"/>
  <c r="G485" i="37"/>
  <c r="G483" i="37"/>
  <c r="G471" i="37"/>
  <c r="G459" i="37"/>
  <c r="G453" i="37"/>
  <c r="G449" i="37"/>
  <c r="G447" i="37"/>
  <c r="G431" i="37"/>
  <c r="G429" i="37"/>
  <c r="G427" i="37"/>
  <c r="G278" i="37"/>
  <c r="G276" i="37"/>
  <c r="G274" i="37"/>
  <c r="H1054" i="37"/>
  <c r="G1053" i="37"/>
  <c r="H1052" i="37"/>
  <c r="G1051" i="37"/>
  <c r="H1048" i="37"/>
  <c r="H1046" i="37"/>
  <c r="G1045" i="37"/>
  <c r="H1033" i="37"/>
  <c r="H1031" i="37"/>
  <c r="H1029" i="37"/>
  <c r="H1011" i="37"/>
  <c r="H1009" i="37"/>
  <c r="H1007" i="37"/>
  <c r="H1004" i="37"/>
  <c r="H1002" i="37"/>
  <c r="G583" i="37"/>
  <c r="G545" i="37"/>
  <c r="G543" i="37"/>
  <c r="G525" i="37"/>
  <c r="G523" i="37"/>
  <c r="G515" i="37"/>
  <c r="G505" i="37"/>
  <c r="G503" i="37"/>
  <c r="G501" i="37"/>
  <c r="G499" i="37"/>
  <c r="G479" i="37"/>
  <c r="G477" i="37"/>
  <c r="G467" i="37"/>
  <c r="G465" i="37"/>
  <c r="G455" i="37"/>
  <c r="G444" i="37"/>
  <c r="G442" i="37"/>
  <c r="G440" i="37"/>
  <c r="G420" i="37"/>
  <c r="H1216" i="37"/>
  <c r="H1205" i="37"/>
  <c r="G1047" i="37"/>
  <c r="D18" i="27"/>
  <c r="C983" i="37" s="1"/>
  <c r="E65" i="3"/>
  <c r="B65" i="3" s="1"/>
  <c r="E41" i="3"/>
  <c r="B41" i="3" s="1"/>
  <c r="E33" i="3"/>
  <c r="B33" i="3" s="1"/>
  <c r="F386" i="1"/>
  <c r="E45" i="3"/>
  <c r="B45" i="3" s="1"/>
  <c r="F205" i="3"/>
  <c r="B205" i="3" s="1"/>
  <c r="F185" i="1"/>
  <c r="F161" i="1"/>
  <c r="F122" i="1"/>
  <c r="F68" i="1"/>
  <c r="K20" i="37"/>
  <c r="F292" i="3"/>
  <c r="F424" i="1"/>
  <c r="H64" i="37"/>
  <c r="H50" i="37"/>
  <c r="G179" i="3"/>
  <c r="E179" i="3" s="1"/>
  <c r="B179" i="3" s="1"/>
  <c r="G481" i="37"/>
  <c r="H162" i="37"/>
  <c r="D628" i="1"/>
  <c r="F628" i="1" s="1"/>
  <c r="G541" i="37"/>
  <c r="E92" i="27"/>
  <c r="H281" i="3" s="1"/>
  <c r="D1058" i="37"/>
  <c r="D13" i="33"/>
  <c r="C1425" i="37" s="1"/>
  <c r="D136" i="36"/>
  <c r="C1411" i="37" s="1"/>
  <c r="E96" i="36"/>
  <c r="D1371" i="37" s="1"/>
  <c r="D96" i="36"/>
  <c r="E42" i="36"/>
  <c r="D1317" i="37" s="1"/>
  <c r="D42" i="36"/>
  <c r="E12" i="36"/>
  <c r="D12" i="36"/>
  <c r="C1287"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E285" i="3"/>
  <c r="B285" i="3" s="1"/>
  <c r="B278" i="3"/>
  <c r="E275" i="3"/>
  <c r="B275" i="3" s="1"/>
  <c r="E274" i="3"/>
  <c r="B274" i="3" s="1"/>
  <c r="E270" i="3"/>
  <c r="B270" i="3" s="1"/>
  <c r="E263" i="3"/>
  <c r="B263" i="3" s="1"/>
  <c r="E155" i="3"/>
  <c r="B155" i="3" s="1"/>
  <c r="E152" i="3"/>
  <c r="B152" i="3" s="1"/>
  <c r="E151" i="3"/>
  <c r="B151" i="3" s="1"/>
  <c r="E147" i="3"/>
  <c r="B147" i="3" s="1"/>
  <c r="E144" i="3"/>
  <c r="B144" i="3" s="1"/>
  <c r="E143" i="3"/>
  <c r="B143" i="3" s="1"/>
  <c r="E136" i="3"/>
  <c r="B136" i="3" s="1"/>
  <c r="E135" i="3"/>
  <c r="B135" i="3" s="1"/>
  <c r="E131" i="3"/>
  <c r="B131" i="3" s="1"/>
  <c r="E128" i="3"/>
  <c r="B128" i="3" s="1"/>
  <c r="E127" i="3"/>
  <c r="B127" i="3" s="1"/>
  <c r="E123" i="3"/>
  <c r="B123" i="3" s="1"/>
  <c r="E120" i="3"/>
  <c r="B120" i="3" s="1"/>
  <c r="E119" i="3"/>
  <c r="B119" i="3" s="1"/>
  <c r="E115" i="3"/>
  <c r="B115" i="3" s="1"/>
  <c r="E112" i="3"/>
  <c r="B112" i="3" s="1"/>
  <c r="E111" i="3"/>
  <c r="B111" i="3" s="1"/>
  <c r="E107" i="3"/>
  <c r="B107" i="3" s="1"/>
  <c r="E104" i="3"/>
  <c r="B104" i="3" s="1"/>
  <c r="E103" i="3"/>
  <c r="B103" i="3" s="1"/>
  <c r="E99" i="3"/>
  <c r="B99" i="3" s="1"/>
  <c r="E96" i="3"/>
  <c r="B96" i="3" s="1"/>
  <c r="E95" i="3"/>
  <c r="B95" i="3" s="1"/>
  <c r="E91" i="3"/>
  <c r="B91" i="3" s="1"/>
  <c r="E88" i="3"/>
  <c r="B88" i="3" s="1"/>
  <c r="E87" i="3"/>
  <c r="B87" i="3" s="1"/>
  <c r="E83" i="3"/>
  <c r="B83" i="3" s="1"/>
  <c r="E79" i="3"/>
  <c r="B79" i="3" s="1"/>
  <c r="E75" i="3"/>
  <c r="B75" i="3" s="1"/>
  <c r="E71" i="3"/>
  <c r="B71" i="3" s="1"/>
  <c r="E67" i="3"/>
  <c r="B67" i="3" s="1"/>
  <c r="E63" i="3"/>
  <c r="B63" i="3" s="1"/>
  <c r="E59" i="3"/>
  <c r="B59" i="3" s="1"/>
  <c r="E55" i="3"/>
  <c r="B55" i="3" s="1"/>
  <c r="E51" i="3"/>
  <c r="B51" i="3" s="1"/>
  <c r="E47" i="3"/>
  <c r="B47" i="3" s="1"/>
  <c r="E43" i="3"/>
  <c r="B43" i="3" s="1"/>
  <c r="E39" i="3"/>
  <c r="B39" i="3" s="1"/>
  <c r="E35" i="3"/>
  <c r="B35" i="3" s="1"/>
  <c r="E31" i="3"/>
  <c r="B31" i="3" s="1"/>
  <c r="E50" i="1"/>
  <c r="D40" i="37" s="1"/>
  <c r="E354" i="1"/>
  <c r="D343" i="37" s="1"/>
  <c r="H328" i="37"/>
  <c r="H304" i="37"/>
  <c r="D147" i="1"/>
  <c r="D116" i="1"/>
  <c r="C106" i="37" s="1"/>
  <c r="D85" i="1"/>
  <c r="C75" i="37" s="1"/>
  <c r="H76" i="37"/>
  <c r="D13" i="1"/>
  <c r="C3" i="37" s="1"/>
  <c r="H19" i="37"/>
  <c r="D399" i="1"/>
  <c r="C388" i="37" s="1"/>
  <c r="G223" i="37"/>
  <c r="D204" i="1"/>
  <c r="C194" i="37" s="1"/>
  <c r="D160" i="1"/>
  <c r="D583" i="1"/>
  <c r="C571" i="37" s="1"/>
  <c r="F58" i="27"/>
  <c r="F69" i="27"/>
  <c r="D75" i="27"/>
  <c r="C1040" i="37" s="1"/>
  <c r="F76" i="27"/>
  <c r="D139" i="27"/>
  <c r="C1104" i="37" s="1"/>
  <c r="F140" i="27"/>
  <c r="D151" i="27"/>
  <c r="F154" i="27"/>
  <c r="E187" i="27"/>
  <c r="D1152" i="37" s="1"/>
  <c r="F188" i="27"/>
  <c r="F221" i="27"/>
  <c r="F231" i="27"/>
  <c r="E235" i="27"/>
  <c r="D1200" i="37" s="1"/>
  <c r="F236" i="27"/>
  <c r="F247" i="27"/>
  <c r="H1295" i="37"/>
  <c r="D13" i="30"/>
  <c r="C1469" i="37" s="1"/>
  <c r="H1469" i="37" s="1"/>
  <c r="G1553" i="37"/>
  <c r="H1553" i="37"/>
  <c r="G1533" i="37"/>
  <c r="H1533" i="37"/>
  <c r="G1513" i="37"/>
  <c r="H1513" i="37"/>
  <c r="G1493" i="37"/>
  <c r="H1493" i="37"/>
  <c r="G1481" i="37"/>
  <c r="H1481" i="37"/>
  <c r="G1432" i="37"/>
  <c r="G1430" i="37"/>
  <c r="I1430" i="37" s="1"/>
  <c r="G1428" i="37"/>
  <c r="G1422" i="37"/>
  <c r="G1420" i="37"/>
  <c r="G1418" i="37"/>
  <c r="G1416" i="37"/>
  <c r="G1414" i="37"/>
  <c r="G1410" i="37"/>
  <c r="G1408" i="37"/>
  <c r="G1406" i="37"/>
  <c r="G1399" i="37"/>
  <c r="G1395" i="37"/>
  <c r="G1393" i="37"/>
  <c r="G1391" i="37"/>
  <c r="G1389" i="37"/>
  <c r="G1387" i="37"/>
  <c r="G1385" i="37"/>
  <c r="G1383" i="37"/>
  <c r="G1375" i="37"/>
  <c r="G1373" i="37"/>
  <c r="G1355" i="37"/>
  <c r="G1353" i="37"/>
  <c r="G1351" i="37"/>
  <c r="G1349" i="37"/>
  <c r="H1187" i="37"/>
  <c r="H1193" i="37"/>
  <c r="H1207" i="37"/>
  <c r="G1557" i="37"/>
  <c r="G1537" i="37"/>
  <c r="H1537" i="37"/>
  <c r="G1517" i="37"/>
  <c r="H1517" i="37"/>
  <c r="G1497" i="37"/>
  <c r="G1477" i="37"/>
  <c r="H1477" i="37"/>
  <c r="G1467" i="37"/>
  <c r="H1467" i="37"/>
  <c r="G1447" i="37"/>
  <c r="H1447" i="37"/>
  <c r="I1447" i="37" s="1"/>
  <c r="I1437" i="37"/>
  <c r="G1431" i="37"/>
  <c r="I1431" i="37" s="1"/>
  <c r="G1429" i="37"/>
  <c r="I1429" i="37" s="1"/>
  <c r="G1427" i="37"/>
  <c r="I1427" i="37" s="1"/>
  <c r="G1421" i="37"/>
  <c r="G1419" i="37"/>
  <c r="G1417" i="37"/>
  <c r="G1415" i="37"/>
  <c r="G1413" i="37"/>
  <c r="G1409" i="37"/>
  <c r="G1407" i="37"/>
  <c r="G1405" i="37"/>
  <c r="G1398" i="37"/>
  <c r="G1394" i="37"/>
  <c r="G1392" i="37"/>
  <c r="G1390" i="37"/>
  <c r="G1388" i="37"/>
  <c r="G1386" i="37"/>
  <c r="G1384" i="37"/>
  <c r="G1382" i="37"/>
  <c r="G1374" i="37"/>
  <c r="G1356" i="37"/>
  <c r="G1354" i="37"/>
  <c r="G1352" i="37"/>
  <c r="G1350" i="37"/>
  <c r="G1324" i="37"/>
  <c r="G1322" i="37"/>
  <c r="G1316" i="37"/>
  <c r="G1314" i="37"/>
  <c r="G1312" i="37"/>
  <c r="G1308" i="37"/>
  <c r="G1306" i="37"/>
  <c r="G1218" i="37"/>
  <c r="G1216" i="37"/>
  <c r="G1214" i="37"/>
  <c r="G1185" i="37"/>
  <c r="G1183" i="37"/>
  <c r="G1181" i="37"/>
  <c r="G1179" i="37"/>
  <c r="G1177" i="37"/>
  <c r="G1175" i="37"/>
  <c r="G1173" i="37"/>
  <c r="G1171" i="37"/>
  <c r="G1151" i="37"/>
  <c r="G1149" i="37"/>
  <c r="G1147" i="37"/>
  <c r="G1145" i="37"/>
  <c r="G1137" i="37"/>
  <c r="G1135" i="37"/>
  <c r="G1117" i="37"/>
  <c r="G1110" i="37"/>
  <c r="H1110" i="37"/>
  <c r="G1108" i="37"/>
  <c r="H1108" i="37"/>
  <c r="G1106" i="37"/>
  <c r="H1106" i="37"/>
  <c r="G1102" i="37"/>
  <c r="G1100" i="37"/>
  <c r="G1098" i="37"/>
  <c r="G1331" i="37"/>
  <c r="G1329" i="37"/>
  <c r="G1327" i="37"/>
  <c r="G1323" i="37"/>
  <c r="G1309" i="37"/>
  <c r="G1307" i="37"/>
  <c r="G1305" i="37"/>
  <c r="G1302" i="37"/>
  <c r="H1302" i="37"/>
  <c r="G1300" i="37"/>
  <c r="H1300" i="37"/>
  <c r="G1298" i="37"/>
  <c r="H1298" i="37"/>
  <c r="G1296" i="37"/>
  <c r="H1296" i="37"/>
  <c r="G1291" i="37"/>
  <c r="G1289" i="37"/>
  <c r="G1286" i="37"/>
  <c r="H1286" i="37"/>
  <c r="G1284" i="37"/>
  <c r="H1284" i="37"/>
  <c r="G1282" i="37"/>
  <c r="H1282" i="37"/>
  <c r="G1280" i="37"/>
  <c r="H1280" i="37"/>
  <c r="G1278" i="37"/>
  <c r="H1278" i="37"/>
  <c r="G1276" i="37"/>
  <c r="H1276" i="37"/>
  <c r="G1274" i="37"/>
  <c r="H1274" i="37"/>
  <c r="G1272" i="37"/>
  <c r="H1272" i="37"/>
  <c r="G1270" i="37"/>
  <c r="H1270" i="37"/>
  <c r="G1268" i="37"/>
  <c r="H1268" i="37"/>
  <c r="G1266" i="37"/>
  <c r="H1266" i="37"/>
  <c r="G1264" i="37"/>
  <c r="H1264" i="37"/>
  <c r="G1262" i="37"/>
  <c r="H1262" i="37"/>
  <c r="G1260" i="37"/>
  <c r="H1260" i="37"/>
  <c r="G1258" i="37"/>
  <c r="H1258" i="37"/>
  <c r="G1256" i="37"/>
  <c r="H1256" i="37"/>
  <c r="G1254" i="37"/>
  <c r="H1254" i="37"/>
  <c r="G1252" i="37"/>
  <c r="H1252" i="37"/>
  <c r="G1250" i="37"/>
  <c r="H1250" i="37"/>
  <c r="G1248" i="37"/>
  <c r="H1248" i="37"/>
  <c r="G1246" i="37"/>
  <c r="H1246" i="37"/>
  <c r="G1244" i="37"/>
  <c r="H1244" i="37"/>
  <c r="G1242" i="37"/>
  <c r="H1242" i="37"/>
  <c r="G1240" i="37"/>
  <c r="H1240" i="37"/>
  <c r="G1238" i="37"/>
  <c r="H1238" i="37"/>
  <c r="G1236" i="37"/>
  <c r="H1236" i="37"/>
  <c r="G1234" i="37"/>
  <c r="H1234" i="37"/>
  <c r="G1232" i="37"/>
  <c r="H1232" i="37"/>
  <c r="G1230" i="37"/>
  <c r="H1230" i="37"/>
  <c r="G1228" i="37"/>
  <c r="H1228" i="37"/>
  <c r="G1226" i="37"/>
  <c r="H1226" i="37"/>
  <c r="G1224" i="37"/>
  <c r="H1224" i="37"/>
  <c r="G1222" i="37"/>
  <c r="H1222" i="37"/>
  <c r="G1217" i="37"/>
  <c r="G1215" i="37"/>
  <c r="G1213" i="37"/>
  <c r="G1203" i="37"/>
  <c r="H1203" i="37"/>
  <c r="G1197" i="37"/>
  <c r="H1197" i="37"/>
  <c r="G1191" i="37"/>
  <c r="H1191" i="37"/>
  <c r="G1189" i="37"/>
  <c r="H1189" i="37"/>
  <c r="G1184" i="37"/>
  <c r="G1182" i="37"/>
  <c r="G1180" i="37"/>
  <c r="G1178" i="37"/>
  <c r="G1176" i="37"/>
  <c r="G1174" i="37"/>
  <c r="G1172" i="37"/>
  <c r="G1170" i="37"/>
  <c r="G1167" i="37"/>
  <c r="H1167" i="37"/>
  <c r="G1165" i="37"/>
  <c r="H1165" i="37"/>
  <c r="G1163" i="37"/>
  <c r="H1163" i="37"/>
  <c r="G1161" i="37"/>
  <c r="H1161" i="37"/>
  <c r="G1157" i="37"/>
  <c r="H1157" i="37"/>
  <c r="G1155" i="37"/>
  <c r="H1155" i="37"/>
  <c r="G1150" i="37"/>
  <c r="G1148" i="37"/>
  <c r="G1146" i="37"/>
  <c r="G1144" i="37"/>
  <c r="G1141" i="37"/>
  <c r="H1141" i="37"/>
  <c r="G1136" i="37"/>
  <c r="G1118" i="37"/>
  <c r="G1103" i="37"/>
  <c r="G1101" i="37"/>
  <c r="G1099" i="37"/>
  <c r="G1097" i="37"/>
  <c r="G1038" i="37"/>
  <c r="G1036" i="37"/>
  <c r="G1026" i="37"/>
  <c r="G1024" i="37"/>
  <c r="G1014" i="37"/>
  <c r="G1005" i="37"/>
  <c r="G1003" i="37"/>
  <c r="G1001" i="37"/>
  <c r="G999" i="37"/>
  <c r="H999" i="37"/>
  <c r="G997" i="37"/>
  <c r="H997" i="37"/>
  <c r="G991" i="37"/>
  <c r="H991"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1068" i="37"/>
  <c r="H1068" i="37"/>
  <c r="G1060" i="37"/>
  <c r="H1060" i="37"/>
  <c r="G1043" i="37"/>
  <c r="H1043" i="37"/>
  <c r="G1037" i="37"/>
  <c r="G1035" i="37"/>
  <c r="G1025" i="37"/>
  <c r="G1015" i="37"/>
  <c r="G1013" i="37"/>
  <c r="G1004" i="37"/>
  <c r="G1002" i="37"/>
  <c r="G976"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76" i="37"/>
  <c r="G1475"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75" i="37"/>
  <c r="G1073" i="37"/>
  <c r="G1071" i="37"/>
  <c r="G1069" i="37"/>
  <c r="G1067" i="37"/>
  <c r="G1065" i="37"/>
  <c r="G1063" i="37"/>
  <c r="G1061" i="37"/>
  <c r="G1059" i="37"/>
  <c r="G1056" i="37"/>
  <c r="G1054" i="37"/>
  <c r="G1052" i="37"/>
  <c r="G1048" i="37"/>
  <c r="G1046" i="37"/>
  <c r="G1044" i="37"/>
  <c r="G1042" i="37"/>
  <c r="G1021" i="37"/>
  <c r="G1019" i="37"/>
  <c r="G1017" i="37"/>
  <c r="G998" i="37"/>
  <c r="G994"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59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B199" i="3"/>
  <c r="C450" i="37"/>
  <c r="D1040" i="37"/>
  <c r="H1040" i="37" s="1"/>
  <c r="G1463" i="37"/>
  <c r="H1463" i="37"/>
  <c r="G507" i="37"/>
  <c r="H507" i="37"/>
  <c r="G392" i="37"/>
  <c r="H392" i="37"/>
  <c r="G344" i="37"/>
  <c r="H344" i="37"/>
  <c r="G248" i="37"/>
  <c r="H248" i="37"/>
  <c r="G235" i="37"/>
  <c r="H235" i="37"/>
  <c r="G546" i="37"/>
  <c r="H546" i="37"/>
  <c r="C1168" i="37"/>
  <c r="G287" i="3"/>
  <c r="G1208" i="37"/>
  <c r="H1208" i="37"/>
  <c r="G160" i="3"/>
  <c r="E160" i="3" s="1"/>
  <c r="B160" i="3" s="1"/>
  <c r="G170" i="3"/>
  <c r="E170" i="3" s="1"/>
  <c r="B170" i="3" s="1"/>
  <c r="G1070" i="37"/>
  <c r="H1070" i="37"/>
  <c r="G1062" i="37"/>
  <c r="H1062" i="37"/>
  <c r="D1041" i="37"/>
  <c r="H1041" i="37" s="1"/>
  <c r="H163" i="3"/>
  <c r="F60" i="1"/>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G388" i="37" s="1"/>
  <c r="E268" i="1"/>
  <c r="D258" i="37" s="1"/>
  <c r="E232" i="1"/>
  <c r="D222" i="37" s="1"/>
  <c r="E223" i="1"/>
  <c r="D213" i="37" s="1"/>
  <c r="H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91" i="37"/>
  <c r="G76" i="37"/>
  <c r="G162" i="37"/>
  <c r="G138" i="37"/>
  <c r="G128" i="37"/>
  <c r="G124" i="37"/>
  <c r="G33" i="37"/>
  <c r="G132" i="37"/>
  <c r="G112" i="37"/>
  <c r="G70" i="37"/>
  <c r="G64" i="37"/>
  <c r="G58" i="37"/>
  <c r="G50" i="37"/>
  <c r="G19" i="37"/>
  <c r="H284" i="3" l="1"/>
  <c r="G106" i="37"/>
  <c r="G1040" i="37"/>
  <c r="D1057" i="37"/>
  <c r="G1057" i="37" s="1"/>
  <c r="I1428" i="37"/>
  <c r="I1432" i="37"/>
  <c r="I1436" i="37"/>
  <c r="I1440" i="37"/>
  <c r="F134" i="1"/>
  <c r="H124" i="37"/>
  <c r="F116" i="1"/>
  <c r="F151" i="27"/>
  <c r="F160" i="1"/>
  <c r="I1450" i="37"/>
  <c r="I1454" i="37"/>
  <c r="I1460" i="37"/>
  <c r="G1041" i="37"/>
  <c r="D47" i="30"/>
  <c r="G291" i="3" s="1"/>
  <c r="E291" i="3" s="1"/>
  <c r="B291" i="3" s="1"/>
  <c r="E234" i="27"/>
  <c r="D1199" i="37" s="1"/>
  <c r="C1116" i="37"/>
  <c r="G24" i="3"/>
  <c r="E24" i="3" s="1"/>
  <c r="B24" i="3" s="1"/>
  <c r="C150" i="37"/>
  <c r="G1469" i="37"/>
  <c r="E139" i="3"/>
  <c r="B139" i="3" s="1"/>
  <c r="F84" i="27"/>
  <c r="F18" i="27"/>
  <c r="K48" i="42"/>
  <c r="D13" i="27"/>
  <c r="E163" i="3"/>
  <c r="B163" i="3" s="1"/>
  <c r="H1104" i="37"/>
  <c r="D1287" i="37"/>
  <c r="K47" i="42"/>
  <c r="G4" i="37"/>
  <c r="G336" i="37"/>
  <c r="I1448" i="37"/>
  <c r="I1451" i="37"/>
  <c r="I1455" i="37"/>
  <c r="I1461" i="37"/>
  <c r="I1464" i="37"/>
  <c r="G1049" i="37"/>
  <c r="H635" i="37"/>
  <c r="C137" i="37"/>
  <c r="F147" i="1"/>
  <c r="C1317" i="37"/>
  <c r="F42" i="36"/>
  <c r="C1371" i="37"/>
  <c r="F96" i="36"/>
  <c r="C1423" i="37"/>
  <c r="J51" i="42"/>
  <c r="G1510" i="37"/>
  <c r="H1510" i="37"/>
  <c r="C355" i="37"/>
  <c r="F366" i="1"/>
  <c r="C463" i="37"/>
  <c r="F475" i="1"/>
  <c r="D1425" i="37"/>
  <c r="E12" i="33"/>
  <c r="C1140" i="37"/>
  <c r="G284" i="3"/>
  <c r="F175" i="27"/>
  <c r="D174" i="27"/>
  <c r="I1452" i="37"/>
  <c r="I1462" i="37"/>
  <c r="C520" i="37"/>
  <c r="F532" i="1"/>
  <c r="D531" i="1"/>
  <c r="G513" i="37"/>
  <c r="H513" i="37"/>
  <c r="D3" i="37"/>
  <c r="E12" i="1"/>
  <c r="C1503" i="37"/>
  <c r="H506" i="37"/>
  <c r="I1446"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174" i="27"/>
  <c r="C558" i="37"/>
  <c r="F570" i="1"/>
  <c r="C222" i="37"/>
  <c r="F232" i="1"/>
  <c r="C1457" i="37"/>
  <c r="J54" i="42"/>
  <c r="G585" i="37"/>
  <c r="H585" i="37"/>
  <c r="G1168" i="37"/>
  <c r="H1168" i="37"/>
  <c r="E74" i="27"/>
  <c r="G616" i="37"/>
  <c r="H616" i="37"/>
  <c r="K57" i="42" l="1"/>
  <c r="E284" i="3"/>
  <c r="B284" i="3" s="1"/>
  <c r="H1057" i="37"/>
  <c r="H150" i="37"/>
  <c r="F13" i="27"/>
  <c r="J43" i="42"/>
  <c r="G295" i="3"/>
  <c r="E295" i="3" s="1"/>
  <c r="B295" i="3" s="1"/>
  <c r="G1116" i="37"/>
  <c r="G1371" i="37"/>
  <c r="H1371" i="37"/>
  <c r="H1317" i="37"/>
  <c r="G1317" i="37"/>
  <c r="G137" i="37"/>
  <c r="H137" i="37"/>
  <c r="G1287" i="37"/>
  <c r="H128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H1423" i="37"/>
  <c r="G298" i="3" s="1"/>
  <c r="E298" i="3" s="1"/>
  <c r="G978" i="37"/>
  <c r="G290" i="37"/>
  <c r="G411" i="37"/>
  <c r="H411" i="37"/>
  <c r="C400" i="37"/>
  <c r="F411" i="1"/>
  <c r="L4" i="37"/>
  <c r="K3" i="3"/>
  <c r="K4" i="37"/>
  <c r="G1423" i="37"/>
  <c r="E4" i="36" s="1"/>
  <c r="L35" i="37"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L2" i="37" l="1"/>
  <c r="K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<sst xmlns="http://schemas.openxmlformats.org/spreadsheetml/2006/main" count="4758" uniqueCount="4302">
  <si>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</si>
  <si>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</si>
  <si>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</si>
  <si>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</si>
  <si>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</si>
  <si>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</si>
  <si>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</si>
  <si>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</si>
  <si>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</si>
  <si>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</si>
  <si>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</si>
  <si>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</si>
  <si>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</si>
  <si>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</si>
  <si>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</si>
  <si>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</si>
  <si>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</si>
  <si>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</si>
  <si>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</si>
  <si>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</si>
  <si>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</si>
  <si>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</si>
  <si>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</si>
  <si>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</si>
  <si>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</si>
  <si>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</si>
  <si>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</si>
  <si>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</si>
  <si>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</si>
  <si>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</si>
  <si>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</si>
  <si>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</si>
  <si>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</si>
  <si>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</si>
  <si>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</si>
  <si>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</si>
  <si>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</si>
  <si>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</si>
  <si>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</si>
  <si>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</si>
  <si>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</si>
  <si>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</si>
  <si>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</si>
  <si>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</si>
  <si>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</si>
  <si>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</si>
  <si>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</si>
  <si>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</si>
  <si>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</si>
  <si>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</si>
  <si>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</si>
  <si>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</si>
  <si>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</si>
  <si>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</si>
  <si>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</si>
  <si>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</si>
  <si>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</si>
  <si>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</si>
  <si>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</si>
  <si>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</si>
  <si>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</si>
  <si>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</si>
  <si>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</si>
  <si>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</si>
  <si>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</si>
  <si>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</si>
  <si>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</si>
  <si>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</si>
  <si>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</si>
  <si>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</si>
  <si>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</si>
  <si>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</si>
  <si>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</si>
  <si>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</si>
  <si>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</si>
  <si>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</si>
  <si>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</si>
  <si>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</si>
  <si>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</si>
  <si>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</si>
  <si>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</si>
  <si>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</si>
  <si>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</si>
  <si>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</si>
  <si>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</si>
  <si>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</si>
  <si>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</si>
  <si>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</si>
  <si>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</si>
  <si>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</si>
  <si>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</si>
  <si>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</si>
  <si>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</si>
  <si>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</si>
  <si>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</si>
  <si>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</si>
  <si>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</si>
  <si>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</si>
  <si>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</si>
  <si>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</si>
  <si>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</si>
  <si>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</si>
  <si>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</si>
  <si>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</si>
  <si>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</si>
  <si>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</si>
  <si>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</si>
  <si>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</si>
  <si>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</si>
  <si>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</si>
  <si>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</si>
  <si>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</si>
  <si>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</si>
  <si>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</si>
  <si>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</si>
  <si>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</si>
  <si>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</si>
  <si>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</si>
  <si>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</si>
  <si>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</si>
  <si>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</si>
  <si>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</si>
  <si>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</si>
  <si>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</si>
  <si>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</si>
  <si>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</si>
  <si>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</si>
  <si>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</si>
  <si>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</si>
  <si>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</si>
  <si>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</si>
  <si>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</si>
  <si>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</si>
  <si>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</si>
  <si>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</si>
  <si>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</si>
  <si>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</si>
  <si>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</si>
  <si>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</si>
  <si>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</si>
  <si>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</si>
  <si>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</si>
  <si>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</si>
  <si>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</si>
  <si>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</si>
  <si>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</si>
  <si>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</si>
  <si>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</si>
  <si>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</si>
  <si>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</si>
  <si>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</si>
  <si>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</si>
  <si>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</si>
  <si>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</si>
  <si>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</si>
  <si>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</si>
  <si>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</si>
  <si>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</si>
  <si>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</si>
  <si>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</si>
  <si>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</si>
  <si>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</si>
  <si>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</si>
  <si>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</si>
  <si>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</si>
  <si>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</si>
  <si>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</si>
  <si>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</si>
  <si>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</si>
  <si>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</si>
  <si>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</si>
  <si>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</si>
  <si>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</si>
  <si>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</si>
  <si>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</si>
  <si>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</si>
  <si>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</si>
  <si>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</si>
  <si>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</si>
  <si>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</si>
  <si>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</si>
  <si>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</si>
  <si>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</si>
  <si>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</si>
  <si>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</si>
  <si>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</si>
  <si>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</si>
  <si>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</si>
  <si>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</si>
  <si>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</si>
  <si>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</si>
  <si>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</si>
  <si>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</si>
  <si>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</si>
  <si>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</si>
  <si>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</si>
  <si>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</si>
  <si>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</si>
  <si>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</si>
  <si>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</si>
  <si>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</si>
  <si>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</si>
  <si>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</si>
  <si>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</si>
  <si>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</si>
  <si>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</si>
  <si>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</si>
  <si>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</si>
  <si>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</si>
  <si>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</si>
  <si>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</si>
  <si>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</si>
  <si>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</si>
  <si>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</si>
  <si>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</si>
  <si>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</si>
  <si>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</si>
  <si>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</si>
  <si>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</si>
  <si>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</si>
  <si>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</si>
  <si>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</si>
  <si>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</si>
  <si>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</si>
  <si>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</si>
  <si>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</si>
  <si>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</si>
  <si>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</si>
  <si>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</si>
  <si>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</si>
  <si>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</si>
  <si>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</si>
  <si>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</si>
  <si>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</si>
  <si>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</si>
  <si>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</si>
  <si>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</si>
  <si>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</si>
  <si>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</si>
  <si>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</si>
  <si>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</si>
  <si>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</si>
  <si>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</si>
  <si>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</si>
  <si>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</si>
  <si>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</si>
  <si>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</si>
  <si>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</si>
  <si>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</si>
  <si>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</si>
  <si>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</si>
  <si>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</si>
  <si>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</si>
  <si>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</si>
  <si>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</si>
  <si>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</si>
  <si>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</si>
  <si>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</si>
  <si>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</si>
  <si>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</si>
  <si>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</si>
  <si>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</si>
  <si>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</si>
  <si>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</si>
  <si>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</si>
  <si>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</si>
  <si>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</si>
  <si>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</si>
  <si>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</si>
  <si>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</si>
  <si>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</si>
  <si>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</si>
  <si>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</si>
  <si>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</si>
  <si>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</si>
  <si>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</si>
  <si>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</si>
  <si>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</si>
  <si>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</si>
  <si>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</si>
  <si>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</si>
  <si>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</si>
  <si>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</si>
  <si>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</si>
  <si>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</si>
  <si>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</si>
  <si>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</si>
  <si>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</si>
  <si>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</si>
  <si>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</si>
  <si>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</si>
  <si>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</si>
  <si>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</si>
  <si>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</si>
  <si>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</si>
  <si>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</si>
  <si>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</si>
  <si>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</si>
  <si>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</si>
  <si>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</si>
  <si>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</si>
  <si>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</si>
  <si>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</si>
  <si>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</si>
  <si>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</si>
  <si>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</si>
  <si>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</si>
  <si>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</si>
  <si>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</si>
  <si>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</si>
  <si>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</si>
  <si>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</si>
  <si>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</si>
  <si>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</si>
  <si>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</si>
  <si>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</si>
  <si>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</si>
  <si>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</si>
  <si>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</si>
  <si>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</si>
  <si>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</si>
  <si>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</si>
  <si>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</si>
  <si>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</si>
  <si>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</si>
  <si>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</si>
  <si>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</si>
  <si>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</si>
  <si>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</si>
  <si>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</si>
  <si>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</si>
  <si>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</si>
  <si>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</si>
  <si>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</si>
  <si>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</si>
  <si>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</si>
  <si>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</si>
  <si>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</si>
  <si>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</si>
  <si>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</si>
  <si>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</si>
  <si>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</si>
  <si>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</si>
  <si>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</si>
  <si>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</si>
  <si>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</si>
  <si>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</si>
  <si>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</si>
  <si>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</si>
  <si>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</si>
  <si>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</si>
  <si>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</si>
  <si>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</si>
  <si>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</si>
  <si>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</si>
  <si>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</si>
  <si>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</si>
  <si>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</si>
  <si>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</si>
  <si>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</si>
  <si>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</si>
  <si>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</si>
  <si>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</si>
  <si>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</si>
  <si>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</si>
  <si>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</si>
  <si>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</si>
  <si>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</si>
  <si>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</si>
  <si>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</si>
  <si>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</si>
  <si>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</si>
  <si>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</si>
  <si>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</si>
  <si>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</si>
  <si>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</si>
  <si>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</si>
  <si>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</si>
  <si>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</si>
  <si>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</si>
  <si>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</si>
  <si>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</si>
  <si>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</si>
  <si>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</si>
  <si>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</si>
  <si>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</si>
  <si>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</si>
  <si>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</si>
  <si>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</si>
  <si>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</si>
  <si>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</si>
  <si>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</si>
  <si>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</si>
  <si>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</si>
  <si>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</si>
  <si>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</si>
  <si>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</si>
  <si>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</si>
  <si>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</si>
  <si>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</si>
  <si>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</si>
  <si>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</si>
  <si>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</si>
  <si>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</si>
  <si>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</si>
  <si>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</si>
  <si>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</si>
  <si>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</si>
  <si>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</si>
  <si>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</si>
  <si>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</si>
  <si>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</si>
  <si>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</si>
  <si>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</si>
  <si>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</si>
  <si>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</si>
  <si>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</si>
  <si>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</si>
  <si>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</si>
  <si>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</si>
  <si>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</si>
  <si>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</si>
  <si>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</si>
  <si>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</si>
  <si>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</si>
  <si>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</si>
  <si>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</si>
  <si>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</si>
  <si>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</si>
  <si>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</si>
  <si>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</si>
  <si>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</si>
  <si>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</si>
  <si>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</si>
  <si>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</si>
  <si>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</si>
  <si>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</si>
  <si>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</si>
  <si>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</si>
  <si>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</si>
  <si>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</si>
  <si>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</si>
  <si>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</si>
  <si>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</si>
  <si>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</si>
  <si>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</si>
  <si>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</si>
  <si>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</si>
  <si>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</si>
  <si>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</si>
  <si>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</si>
  <si>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</si>
  <si>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</si>
  <si>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</si>
  <si>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</si>
  <si>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</si>
  <si>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</si>
  <si>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</si>
  <si>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</si>
  <si>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</si>
  <si>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</si>
  <si>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</si>
  <si>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</si>
  <si>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</si>
  <si>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</si>
  <si>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</si>
  <si>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</si>
  <si>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</si>
  <si>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</si>
  <si>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</si>
  <si>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</si>
  <si>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</si>
  <si>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</si>
  <si>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</si>
  <si>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</si>
  <si>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</si>
  <si>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</si>
  <si>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</si>
  <si>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</si>
  <si>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</si>
  <si>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</si>
  <si>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</si>
  <si>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</si>
  <si>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</si>
  <si>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</si>
  <si>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</si>
  <si>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</si>
  <si>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</si>
  <si>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</si>
  <si>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</si>
  <si>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</si>
  <si>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</si>
  <si>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</si>
  <si>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</si>
  <si>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</si>
  <si>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</si>
  <si>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</si>
  <si>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</si>
  <si>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</si>
  <si>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</si>
  <si>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</si>
  <si>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</si>
  <si>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</si>
  <si>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</si>
  <si>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</si>
  <si>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</si>
  <si>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</si>
  <si>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</si>
  <si>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</si>
  <si>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</si>
  <si>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</si>
  <si>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</si>
  <si>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</si>
  <si>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</si>
  <si>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</si>
  <si>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</si>
  <si>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</si>
  <si>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</si>
  <si>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</si>
  <si>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</si>
  <si>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</si>
  <si>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</si>
  <si>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</si>
  <si>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</si>
  <si>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</si>
  <si>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</si>
  <si>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</si>
  <si>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</si>
  <si>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</si>
  <si>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</si>
  <si>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</si>
  <si>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</si>
  <si>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</si>
  <si>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</si>
  <si>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</si>
  <si>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</si>
  <si>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</si>
  <si>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</si>
  <si>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</si>
  <si>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</si>
  <si>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</si>
  <si>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</si>
  <si>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</si>
  <si>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</si>
  <si>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</si>
  <si>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</si>
  <si>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</si>
  <si>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</si>
  <si>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</si>
  <si>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</si>
  <si>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</si>
  <si>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</si>
  <si>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</si>
  <si>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</si>
  <si>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</si>
  <si>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</si>
  <si>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</si>
  <si>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</si>
  <si>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</si>
  <si>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</si>
  <si>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</si>
  <si>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</si>
  <si>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</si>
  <si>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</si>
  <si>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</si>
  <si>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</si>
  <si>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</si>
  <si>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</si>
  <si>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</si>
  <si>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</si>
  <si>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</si>
  <si>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</si>
  <si>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</si>
  <si>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</si>
  <si>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</si>
  <si>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</si>
  <si>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</si>
  <si>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</si>
  <si>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</si>
  <si>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</si>
  <si>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</si>
  <si>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</si>
  <si>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</si>
  <si>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</si>
  <si>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</si>
  <si>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</si>
  <si>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</si>
  <si>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</si>
  <si>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</si>
  <si>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</si>
  <si>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</si>
  <si>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</si>
  <si>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</si>
  <si>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</si>
  <si>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</si>
  <si>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</si>
  <si>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</si>
  <si>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</si>
  <si>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</si>
  <si>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</si>
  <si>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</si>
  <si>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</si>
  <si>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</si>
  <si>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</si>
  <si>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</si>
  <si>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</si>
  <si>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</si>
  <si>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</si>
  <si>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</si>
  <si>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</si>
  <si>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</si>
  <si>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</si>
  <si>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</si>
  <si>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</si>
  <si>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</si>
  <si>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</si>
  <si>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</si>
  <si>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</si>
  <si>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</si>
  <si>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</si>
  <si>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</si>
  <si>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</si>
  <si>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</si>
  <si>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</si>
  <si>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</si>
  <si>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</si>
  <si>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</si>
  <si>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</si>
  <si>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</si>
  <si>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</si>
  <si>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</si>
  <si>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</si>
  <si>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</si>
  <si>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</si>
  <si>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</si>
  <si>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</si>
  <si>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</si>
  <si>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</si>
  <si>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</si>
  <si>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</si>
  <si>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</si>
  <si>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</si>
  <si>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</si>
  <si>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</si>
  <si>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</si>
  <si>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</si>
  <si>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</si>
  <si>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</si>
  <si>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</si>
  <si>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</si>
  <si>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</si>
  <si>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</si>
  <si>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</si>
  <si>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</si>
  <si>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</si>
  <si>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</si>
  <si>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</si>
  <si>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</si>
  <si>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</si>
  <si>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</si>
  <si>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</si>
  <si>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</si>
  <si>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</si>
  <si>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</si>
  <si>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</si>
  <si>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</si>
  <si>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</si>
  <si>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</si>
  <si>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</si>
  <si>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</si>
  <si>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</si>
  <si>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</si>
  <si>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</si>
  <si>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</si>
  <si>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</si>
  <si>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</si>
  <si>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</si>
  <si>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</si>
  <si>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</si>
  <si>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</si>
  <si>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</si>
  <si>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</si>
  <si>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</si>
  <si>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</si>
  <si>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</si>
  <si>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</si>
  <si>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</si>
  <si>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</si>
  <si>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</si>
  <si>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</si>
  <si>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</si>
  <si>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</si>
  <si>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</si>
  <si>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</si>
  <si>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</si>
  <si>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</si>
  <si>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</si>
  <si>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</si>
  <si>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</si>
  <si>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</si>
  <si>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</si>
  <si>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</si>
  <si>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</si>
  <si>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</si>
  <si>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</si>
  <si>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</si>
  <si>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</si>
  <si>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</si>
  <si>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</si>
  <si>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</si>
  <si>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</si>
  <si>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</si>
  <si>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</si>
  <si>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</si>
  <si>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</si>
  <si>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</si>
  <si>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</si>
  <si>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</si>
  <si>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</si>
  <si>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</si>
  <si>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</si>
  <si>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</si>
  <si>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</si>
  <si>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</si>
  <si>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</si>
  <si>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</si>
  <si>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</si>
  <si>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</si>
  <si>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</si>
  <si>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</si>
  <si>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</si>
  <si>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</si>
  <si>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</si>
  <si>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</si>
  <si>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</si>
  <si>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</si>
  <si>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</si>
  <si>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</si>
  <si>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</si>
  <si>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</si>
  <si>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</si>
  <si>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</si>
  <si>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</si>
  <si>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</si>
  <si>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</si>
  <si>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</si>
  <si>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</si>
  <si>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</si>
  <si>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</si>
  <si>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</si>
  <si>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</si>
  <si>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</si>
  <si>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</si>
  <si>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</si>
  <si>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</si>
  <si>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</si>
  <si>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</si>
  <si>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</si>
  <si>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</si>
  <si>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</si>
  <si>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</si>
  <si>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</si>
  <si>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</si>
  <si>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</si>
  <si>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</si>
  <si>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</si>
  <si>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</si>
  <si>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</si>
  <si>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</si>
  <si>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</si>
  <si>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</si>
  <si>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</si>
  <si>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</si>
  <si>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</si>
  <si>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</si>
  <si>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</si>
  <si>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</si>
  <si>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</si>
  <si>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</si>
  <si>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</si>
  <si>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</si>
  <si>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</si>
  <si>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</si>
  <si>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</si>
  <si>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</si>
  <si>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</si>
  <si>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</si>
  <si>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</si>
  <si>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</si>
  <si>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</si>
  <si>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</si>
  <si>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</si>
  <si>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</si>
  <si>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</si>
  <si>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</si>
  <si>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</si>
  <si>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</si>
  <si>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</si>
  <si>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</si>
  <si>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</si>
  <si>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</si>
  <si>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</si>
  <si>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</si>
  <si>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</si>
  <si>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</si>
  <si>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</si>
  <si>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</si>
  <si>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</si>
  <si>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</si>
  <si>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</si>
  <si>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</si>
  <si>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</si>
  <si>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</si>
  <si>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</si>
  <si>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</si>
  <si>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</si>
  <si>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</si>
  <si>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</si>
  <si>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</si>
  <si>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</si>
  <si>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</si>
  <si>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</si>
  <si>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</si>
  <si>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</si>
  <si>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</si>
  <si>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</si>
  <si>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</si>
  <si>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</si>
  <si>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</si>
  <si>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</si>
  <si>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</si>
  <si>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</si>
  <si>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</si>
  <si>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</si>
  <si>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</si>
  <si>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</si>
  <si>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</si>
  <si>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</si>
  <si>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</si>
  <si>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</si>
  <si>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</si>
  <si>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</si>
  <si>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</si>
  <si>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</si>
  <si>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</si>
  <si>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</si>
  <si>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</si>
  <si>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</si>
  <si>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</si>
  <si>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</si>
  <si>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</si>
  <si>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</si>
  <si>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</si>
  <si>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</si>
  <si>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</si>
  <si>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</si>
  <si>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</si>
  <si>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</si>
  <si>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</si>
  <si>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</si>
  <si>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</si>
  <si>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</si>
  <si>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</si>
  <si>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</si>
  <si>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</si>
  <si>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</si>
  <si>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</si>
  <si>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</si>
  <si>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</si>
  <si>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</si>
  <si>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</si>
  <si>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</si>
  <si>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</si>
  <si>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</si>
  <si>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</si>
  <si>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</si>
  <si>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</si>
  <si>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</si>
  <si>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</si>
  <si>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</si>
  <si>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</si>
  <si>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</si>
  <si>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</si>
  <si>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</si>
  <si>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</si>
  <si>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</si>
  <si>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</si>
  <si>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</si>
  <si>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</si>
  <si>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</si>
  <si>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</si>
  <si>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</si>
  <si>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</si>
  <si>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</si>
  <si>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</si>
  <si>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</si>
  <si>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</si>
  <si>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</si>
  <si>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</si>
  <si>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</si>
  <si>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</si>
  <si>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</si>
  <si>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</si>
  <si>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</si>
  <si>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</si>
  <si>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</si>
  <si>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</si>
  <si>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</si>
  <si>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</si>
  <si>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</si>
  <si>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</si>
  <si>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</si>
  <si>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</si>
  <si>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</si>
  <si>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</si>
  <si>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</si>
  <si>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</si>
  <si>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</si>
  <si>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</si>
  <si>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</si>
  <si>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</si>
  <si>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</si>
  <si>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</si>
  <si>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</si>
  <si>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</si>
  <si>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</si>
  <si>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</si>
  <si>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</si>
  <si>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</si>
  <si>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</si>
  <si>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</si>
  <si>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</si>
  <si>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</si>
  <si>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</si>
  <si>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</si>
  <si>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</si>
  <si>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</si>
  <si>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</si>
  <si>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</si>
  <si>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</si>
  <si>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</si>
  <si>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</si>
  <si>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</si>
  <si>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</si>
  <si>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</si>
  <si>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</si>
  <si>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</si>
  <si>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</si>
  <si>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</si>
  <si>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</si>
  <si>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</si>
  <si>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</si>
  <si>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</si>
  <si>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</si>
  <si>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</si>
  <si>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</si>
  <si>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</si>
  <si>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</si>
  <si>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</si>
  <si>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</si>
  <si>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</si>
  <si>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</si>
  <si>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</si>
  <si>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</si>
  <si>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</si>
  <si>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</si>
  <si>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</si>
  <si>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</si>
  <si>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</si>
  <si>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</si>
  <si>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</si>
  <si>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</si>
  <si>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</si>
  <si>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</si>
  <si>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</si>
  <si>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</si>
  <si>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</si>
  <si>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</si>
  <si>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</si>
  <si>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</si>
  <si>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</si>
  <si>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</si>
  <si>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</si>
  <si>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</si>
  <si>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</si>
  <si>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</si>
  <si>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</si>
  <si>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</si>
  <si>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</si>
  <si>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</si>
  <si>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</si>
  <si>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</si>
  <si>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</si>
  <si>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</si>
  <si>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</si>
  <si>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</si>
  <si>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</si>
  <si>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</si>
  <si>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</si>
  <si>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</si>
  <si>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</si>
  <si>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</si>
  <si>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</si>
  <si>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</si>
  <si>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</si>
  <si>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</si>
  <si>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</si>
  <si>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</si>
  <si>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</si>
  <si>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</si>
  <si>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</si>
  <si>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</si>
  <si>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</si>
  <si>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</si>
  <si>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</si>
  <si>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</si>
  <si>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</si>
  <si>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</si>
  <si>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</si>
  <si>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</si>
  <si>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</si>
  <si>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</si>
  <si>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</si>
  <si>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</si>
  <si>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</si>
  <si>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</si>
  <si>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</si>
  <si>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</si>
  <si>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</si>
  <si>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</si>
  <si>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</si>
  <si>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</si>
  <si>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</si>
  <si>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</si>
  <si>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</si>
  <si>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</si>
  <si>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</si>
  <si>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</si>
  <si>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</si>
  <si>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</si>
  <si>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</si>
  <si>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</si>
  <si>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</si>
  <si>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</si>
  <si>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</si>
  <si>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</si>
  <si>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</si>
  <si>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</si>
  <si>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</si>
  <si>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</si>
  <si>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</si>
  <si>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</si>
  <si>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</si>
  <si>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</si>
  <si>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</si>
  <si>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</si>
  <si>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</si>
  <si>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</si>
  <si>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</si>
  <si>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</si>
  <si>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</si>
  <si>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</si>
  <si>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</si>
  <si>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</si>
  <si>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</si>
  <si>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</si>
  <si>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</si>
  <si>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</si>
  <si>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</si>
  <si>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</si>
  <si>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</si>
  <si>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</si>
  <si>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</si>
  <si>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</si>
  <si>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</si>
  <si>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</si>
  <si>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</si>
  <si>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</si>
  <si>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</si>
  <si>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</si>
  <si>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</si>
  <si>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</si>
  <si>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</si>
  <si>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</si>
  <si>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</si>
  <si>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</si>
  <si>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</si>
  <si>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</si>
  <si>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</si>
  <si>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</si>
  <si>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</si>
  <si>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</si>
  <si>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</si>
  <si>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</si>
  <si>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</si>
  <si>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</si>
  <si>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</si>
  <si>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</si>
  <si>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</si>
  <si>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</si>
  <si>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</si>
  <si>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</si>
  <si>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</si>
  <si>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</si>
  <si>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</si>
  <si>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</si>
  <si>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</si>
  <si>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</si>
  <si>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</si>
  <si>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</si>
  <si>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</si>
  <si>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</si>
  <si>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</si>
  <si>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</si>
  <si>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</si>
  <si>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</si>
  <si>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</si>
  <si>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</si>
  <si>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</si>
  <si>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</si>
  <si>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</si>
  <si>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</si>
  <si>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</si>
  <si>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</si>
  <si>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</si>
  <si>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</si>
  <si>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</si>
  <si>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</si>
  <si>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</si>
  <si>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</si>
  <si>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</si>
  <si>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</si>
  <si>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</si>
  <si>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</si>
  <si>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</si>
  <si>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</si>
  <si>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</si>
  <si>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</si>
  <si>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</si>
  <si>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</si>
  <si>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</si>
  <si>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</si>
  <si>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</si>
  <si>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</si>
  <si>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</si>
  <si>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</si>
  <si>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</si>
  <si>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</si>
  <si>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</si>
  <si>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</si>
  <si>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</si>
  <si>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</si>
  <si>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</si>
  <si>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</si>
  <si>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</si>
  <si>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</si>
  <si>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</si>
  <si>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</si>
  <si>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</si>
  <si>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</si>
  <si>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</si>
  <si>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</si>
  <si>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</si>
  <si>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</si>
  <si>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</si>
  <si>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</si>
  <si>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</si>
  <si>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</si>
  <si>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</si>
  <si>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</si>
  <si>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</si>
  <si>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</si>
  <si>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</si>
  <si>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</si>
  <si>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</si>
  <si>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</si>
  <si>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</si>
  <si>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</si>
  <si>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</si>
  <si>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</si>
  <si>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</si>
  <si>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</si>
  <si>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</si>
  <si>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</si>
  <si>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</si>
  <si>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</si>
  <si>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</si>
  <si>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</si>
  <si>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</si>
  <si>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</si>
  <si>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</si>
  <si>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</si>
  <si>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</si>
  <si>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</si>
  <si>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</si>
  <si>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</si>
  <si>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</si>
  <si>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</si>
  <si>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</si>
  <si>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</si>
  <si>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</si>
  <si>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</si>
  <si>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</si>
  <si>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</si>
  <si>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</si>
  <si>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</si>
  <si>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</si>
  <si>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</si>
  <si>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</si>
  <si>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</si>
  <si>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</si>
  <si>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</si>
  <si>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</si>
  <si>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</si>
  <si>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</si>
  <si>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</si>
  <si>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</si>
  <si>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</si>
  <si>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</si>
  <si>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</si>
  <si>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</si>
  <si>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</si>
  <si>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</si>
  <si>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</si>
  <si>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</si>
  <si>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</si>
  <si>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</si>
  <si>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</si>
  <si>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</si>
  <si>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</si>
  <si>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</si>
  <si>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</si>
  <si>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</si>
  <si>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</si>
  <si>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</si>
  <si>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</si>
  <si>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</si>
  <si>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</si>
  <si>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</si>
  <si>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</si>
  <si>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</si>
  <si>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</si>
  <si>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</si>
  <si>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</si>
  <si>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</si>
  <si>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</si>
  <si>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</si>
  <si>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</si>
  <si>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</si>
  <si>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</si>
  <si>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</si>
  <si>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</si>
  <si>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</si>
  <si>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</si>
  <si>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</si>
  <si>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</si>
  <si>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</si>
  <si>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</si>
  <si>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</si>
  <si>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</si>
  <si>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</si>
  <si>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</si>
  <si>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</si>
  <si>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</si>
  <si>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</si>
  <si>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</si>
  <si>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</si>
  <si>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</si>
  <si>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</si>
  <si>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</si>
  <si>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</si>
  <si>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</si>
  <si>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</si>
  <si>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</si>
  <si>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</si>
  <si>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</si>
  <si>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</si>
  <si>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</si>
  <si>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</si>
  <si>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</si>
  <si>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</si>
  <si>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</si>
  <si>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</si>
  <si>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</si>
  <si>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</si>
  <si>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</si>
  <si>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</si>
  <si>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</si>
  <si>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</si>
  <si>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</si>
  <si>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</si>
  <si>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</si>
  <si>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</si>
  <si>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</si>
  <si>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</si>
  <si>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</si>
  <si>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</si>
  <si>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</si>
  <si>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</si>
  <si>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</si>
  <si>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</si>
  <si>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</si>
  <si>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</si>
  <si>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</si>
  <si>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</si>
  <si>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</si>
  <si>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</si>
  <si>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</si>
  <si>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</si>
  <si>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</si>
  <si>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</si>
  <si>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</si>
  <si>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</si>
  <si>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</si>
  <si>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</si>
  <si>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</si>
  <si>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</si>
  <si>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</si>
  <si>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</si>
  <si>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</si>
  <si>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</si>
  <si>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</si>
  <si>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</si>
  <si>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</si>
  <si>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</si>
  <si>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</si>
  <si>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</si>
  <si>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</si>
  <si>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</si>
  <si>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</si>
  <si>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</si>
  <si>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</si>
  <si>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</si>
  <si>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</si>
  <si>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</si>
  <si>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</si>
  <si>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</si>
  <si>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</si>
  <si>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</si>
  <si>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</si>
  <si>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</si>
  <si>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</si>
  <si>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</si>
  <si>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</si>
  <si>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</si>
  <si>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</si>
  <si>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</si>
  <si>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</si>
  <si>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</si>
  <si>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</si>
  <si>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</si>
  <si>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</si>
  <si>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</si>
  <si>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</si>
  <si>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</si>
  <si>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</si>
  <si>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</si>
  <si>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</si>
  <si>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</si>
  <si>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</si>
  <si>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</si>
  <si>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</si>
  <si>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</si>
  <si>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</si>
  <si>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</si>
  <si>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</si>
  <si>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</si>
  <si>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</si>
  <si>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</si>
  <si>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</si>
  <si>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</si>
  <si>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</si>
  <si>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</si>
  <si>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</si>
  <si>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</si>
  <si>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</si>
  <si>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</si>
  <si>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</si>
  <si>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</si>
  <si>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</si>
  <si>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</si>
  <si>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</si>
  <si>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</si>
  <si>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</si>
  <si>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</si>
  <si>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</si>
  <si>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</si>
  <si>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</si>
  <si>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</si>
  <si>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</si>
  <si>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</si>
  <si>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</si>
  <si>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</si>
  <si>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</si>
  <si>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</si>
  <si>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</si>
  <si>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</si>
  <si>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</si>
  <si>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</si>
  <si>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</si>
  <si>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</si>
  <si>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</si>
  <si>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</si>
  <si>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</si>
  <si>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</si>
  <si>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</si>
  <si>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</si>
  <si>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</si>
  <si>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</si>
  <si>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</si>
  <si>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</si>
  <si>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</si>
  <si>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</si>
  <si>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</si>
  <si>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</si>
  <si>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</si>
  <si>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</si>
  <si>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</si>
  <si>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</si>
  <si>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</si>
  <si>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</si>
  <si>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</si>
  <si>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</si>
  <si>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</si>
  <si>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</si>
  <si>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</si>
  <si>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</si>
  <si>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</si>
  <si>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</si>
  <si>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</si>
  <si>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</si>
  <si>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</si>
  <si>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</si>
  <si>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</si>
  <si>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</si>
  <si>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</si>
  <si>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</si>
  <si>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</si>
  <si>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</si>
  <si>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</si>
  <si>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</si>
  <si>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</si>
  <si>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</si>
  <si>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</si>
  <si>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</si>
  <si>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</si>
  <si>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</si>
  <si>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</si>
  <si>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</si>
  <si>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</si>
  <si>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</si>
  <si>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</si>
  <si>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</si>
  <si>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</si>
  <si>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</si>
  <si>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</si>
  <si>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</si>
  <si>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</si>
  <si>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</si>
  <si>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</si>
  <si>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</si>
  <si>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</si>
  <si>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</si>
  <si>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</si>
  <si>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</si>
  <si>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</si>
  <si>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</si>
  <si>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</si>
  <si>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</si>
  <si>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</si>
  <si>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</si>
  <si>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</si>
  <si>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</si>
  <si>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</si>
  <si>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</si>
  <si>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</si>
  <si>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</si>
  <si>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</si>
  <si>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</si>
  <si>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</si>
  <si>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</si>
  <si>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</si>
  <si>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</si>
  <si>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</si>
  <si>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</si>
  <si>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</si>
  <si>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</si>
  <si>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</si>
  <si>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</si>
  <si>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</si>
  <si>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</si>
  <si>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</si>
  <si>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</si>
  <si>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</si>
  <si>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</si>
  <si>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</si>
  <si>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</si>
  <si>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</si>
  <si>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</si>
  <si>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</si>
  <si>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</si>
  <si>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</si>
  <si>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</si>
  <si>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</si>
  <si>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</si>
  <si>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</si>
  <si>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</si>
  <si>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</si>
  <si>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</si>
  <si>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</si>
  <si>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</si>
  <si>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</si>
  <si>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</si>
  <si>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</si>
  <si>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</si>
  <si>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</si>
  <si>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</si>
  <si>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</si>
  <si>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</si>
  <si>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</si>
  <si>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</si>
  <si>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</si>
  <si>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</si>
  <si>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</si>
  <si>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</si>
  <si>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</si>
  <si>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</si>
  <si>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</si>
  <si>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</si>
  <si>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</si>
  <si>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</si>
  <si>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</si>
  <si>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</si>
  <si>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</si>
  <si>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</si>
  <si>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</si>
  <si>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</si>
  <si>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</si>
  <si>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</si>
  <si>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</si>
  <si>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</si>
  <si>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</si>
  <si>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</si>
  <si>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</si>
  <si>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</si>
  <si>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</si>
  <si>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</si>
  <si>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</si>
  <si>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</si>
  <si>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</si>
  <si>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</si>
  <si>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</si>
  <si>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</si>
  <si>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</si>
  <si>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</si>
  <si>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</si>
  <si>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</si>
  <si>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</si>
  <si>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</si>
  <si>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</si>
  <si>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</si>
  <si>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</si>
  <si>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</si>
  <si>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</si>
  <si>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</si>
  <si>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</si>
  <si>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</si>
  <si>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</si>
  <si>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</si>
  <si>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</si>
  <si>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</si>
  <si>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</si>
  <si>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</si>
  <si>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</si>
  <si>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</si>
  <si>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</si>
  <si>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</si>
  <si>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</si>
  <si>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</si>
  <si>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</si>
  <si>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</si>
  <si>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</si>
  <si>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</si>
  <si>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</si>
  <si>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</si>
  <si>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</si>
  <si>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</si>
  <si>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</si>
  <si>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</si>
  <si>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</si>
  <si>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</si>
  <si>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</si>
  <si>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</si>
  <si>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</si>
  <si>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</si>
  <si>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</si>
  <si>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</si>
  <si>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</si>
  <si>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</si>
  <si>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</si>
  <si>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</si>
  <si>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</si>
  <si>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</si>
  <si>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</si>
  <si>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</si>
  <si>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</si>
  <si>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</si>
  <si>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</si>
  <si>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</si>
  <si>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</si>
  <si>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</si>
  <si>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</si>
  <si>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</si>
  <si>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</si>
  <si>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</si>
  <si>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</si>
  <si>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</si>
  <si>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</si>
  <si>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</si>
  <si>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</si>
  <si>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</si>
  <si>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</si>
  <si>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</si>
  <si>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</si>
  <si>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</si>
  <si>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</si>
  <si>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</si>
  <si>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</si>
  <si>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</si>
  <si>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</si>
  <si>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</si>
  <si>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</si>
  <si>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</si>
  <si>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</si>
  <si>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</si>
  <si>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</si>
  <si>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</si>
  <si>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</si>
  <si>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</si>
  <si>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</si>
  <si>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</si>
  <si>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</si>
  <si>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</si>
  <si>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</si>
  <si>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</si>
  <si>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</si>
  <si>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</si>
  <si>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</si>
  <si>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</si>
  <si>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</si>
  <si>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</si>
  <si>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</si>
  <si>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</si>
  <si>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</si>
  <si>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</si>
  <si>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</si>
  <si>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</si>
  <si>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</si>
  <si>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</si>
  <si>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</si>
  <si>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</si>
  <si>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</si>
  <si>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</si>
  <si>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</si>
  <si>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</si>
  <si>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</si>
  <si>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</si>
  <si>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</si>
  <si>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</si>
  <si>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</si>
  <si>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</si>
  <si>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</si>
  <si>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</si>
  <si>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</si>
  <si>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</si>
  <si>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</si>
  <si>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</si>
  <si>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</si>
  <si>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</si>
  <si>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</si>
  <si>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</si>
  <si>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</si>
  <si>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</si>
  <si>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</si>
  <si>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</si>
  <si>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</si>
  <si>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</si>
  <si>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</si>
  <si>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</si>
  <si>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</si>
  <si>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</si>
  <si>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</si>
  <si>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</si>
  <si>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</si>
  <si>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</si>
  <si>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</si>
  <si>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</si>
  <si>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</si>
  <si>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</si>
  <si>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</si>
  <si>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</si>
  <si>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</si>
  <si>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</si>
  <si>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</si>
  <si>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</si>
  <si>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</si>
  <si>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</si>
  <si>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</si>
  <si>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</si>
  <si>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</si>
  <si>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</si>
  <si>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</si>
  <si>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</si>
  <si>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</si>
  <si>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</si>
  <si>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</si>
  <si>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</si>
  <si>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</si>
  <si>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</si>
  <si>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</si>
  <si>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</si>
  <si>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</si>
  <si>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</si>
  <si>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</si>
  <si>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</si>
  <si>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</si>
  <si>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</si>
  <si>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</si>
  <si>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</si>
  <si>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</si>
  <si>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</si>
  <si>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</si>
  <si>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</si>
  <si>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</si>
  <si>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</si>
  <si>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</si>
  <si>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</si>
  <si>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</si>
  <si>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</si>
  <si>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</si>
  <si>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</si>
  <si>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</si>
  <si>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</si>
  <si>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</si>
  <si>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</si>
  <si>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</si>
  <si>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</si>
  <si>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</si>
  <si>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</si>
  <si>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</si>
  <si>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</si>
  <si>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</si>
  <si>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</si>
  <si>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</si>
  <si>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</si>
  <si>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</si>
  <si>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</si>
  <si>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</si>
  <si>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</si>
  <si>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</si>
  <si>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</si>
  <si>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</si>
  <si>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</si>
  <si>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</si>
  <si>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</si>
  <si>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</si>
  <si>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</si>
  <si>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</si>
  <si>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</si>
  <si>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</si>
  <si>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</si>
  <si>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</si>
  <si>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</si>
  <si>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</si>
  <si>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</si>
  <si>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</si>
  <si>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</si>
  <si>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</si>
  <si>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</si>
  <si>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</si>
  <si>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</si>
  <si>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</si>
  <si>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</si>
  <si>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</si>
  <si>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</si>
  <si>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</si>
  <si>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</si>
  <si>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</si>
  <si>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</si>
  <si>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</si>
  <si>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</si>
  <si>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</si>
  <si>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</si>
  <si>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</si>
  <si>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</si>
  <si>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</si>
  <si>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</si>
  <si>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</si>
  <si>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</si>
  <si>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</si>
  <si>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</si>
  <si>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</si>
  <si>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</si>
  <si>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</si>
  <si>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</si>
  <si>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</si>
  <si>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</si>
  <si>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</si>
  <si>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</si>
  <si>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</si>
  <si>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</si>
  <si>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</si>
  <si>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</si>
  <si>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</si>
  <si>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</si>
  <si>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</si>
  <si>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</si>
  <si>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</si>
  <si>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</si>
  <si>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</si>
  <si>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</si>
  <si>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</si>
  <si>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</si>
  <si>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</si>
  <si>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</si>
  <si>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</si>
  <si>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</si>
  <si>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</si>
  <si>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</si>
  <si>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</si>
  <si>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</si>
  <si>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</si>
  <si>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</si>
  <si>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</si>
  <si>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</si>
  <si>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</si>
  <si>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</si>
  <si>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</si>
  <si>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</si>
  <si>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</si>
  <si>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</si>
  <si>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</si>
  <si>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</si>
  <si>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</si>
  <si>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</si>
  <si>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</si>
  <si>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</si>
  <si>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</si>
  <si>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</si>
  <si>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</si>
  <si>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</si>
  <si>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</si>
  <si>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</si>
  <si>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</si>
  <si>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</si>
  <si>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</si>
  <si>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</si>
  <si>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</si>
  <si>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</si>
  <si>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</si>
  <si>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</si>
  <si>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</si>
  <si>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</si>
  <si>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</si>
  <si>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</si>
  <si>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</si>
  <si>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</si>
  <si>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</si>
  <si>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</si>
  <si>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</si>
  <si>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</si>
  <si>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</si>
  <si>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</si>
  <si>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</si>
  <si>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</si>
  <si>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</si>
  <si>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</si>
  <si>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</si>
  <si>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</si>
  <si>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</si>
  <si>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</si>
  <si>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</si>
  <si>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</si>
  <si>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</si>
  <si>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</si>
  <si>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</si>
  <si>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</si>
  <si>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</si>
  <si>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</si>
  <si>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</si>
  <si>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</si>
  <si>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</si>
  <si>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</si>
  <si>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</si>
  <si>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</si>
  <si>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</si>
  <si>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</si>
  <si>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</si>
  <si>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</si>
  <si>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</si>
  <si>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</si>
  <si>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</si>
  <si>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</si>
  <si>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</si>
  <si>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</si>
  <si>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</si>
  <si>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</si>
  <si>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</si>
  <si>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</si>
  <si>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</si>
  <si>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</si>
  <si>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</si>
  <si>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</si>
  <si>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</si>
  <si>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</si>
  <si>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</si>
  <si>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</si>
  <si>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</si>
  <si>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</si>
  <si>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</si>
  <si>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</si>
  <si>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</si>
  <si>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</si>
  <si>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</si>
  <si>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</si>
  <si>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</si>
  <si>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</si>
  <si>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</si>
  <si>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</si>
  <si>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</si>
  <si>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</si>
  <si>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</si>
  <si>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</si>
  <si>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</si>
  <si>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</si>
  <si>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</si>
  <si>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</si>
  <si>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</si>
  <si>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</si>
  <si>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</si>
  <si>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</si>
  <si>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</si>
  <si>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</si>
  <si>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</si>
  <si>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</si>
  <si>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</si>
  <si>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</si>
  <si>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</si>
  <si>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</si>
  <si>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</si>
  <si>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</si>
  <si>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</si>
  <si>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</si>
  <si>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</si>
  <si>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</si>
  <si>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</si>
  <si>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</si>
  <si>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</si>
  <si>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</si>
  <si>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</si>
  <si>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</si>
  <si>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</si>
  <si>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</si>
  <si>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</si>
  <si>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</si>
  <si>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</si>
  <si>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</si>
  <si>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</si>
  <si>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</si>
  <si>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</si>
  <si>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</si>
  <si>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</si>
  <si>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</si>
  <si>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</si>
  <si>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</si>
  <si>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</si>
  <si>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</si>
  <si>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</si>
  <si>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</si>
  <si>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</si>
  <si>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</si>
  <si>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</si>
  <si>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</si>
  <si>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</si>
  <si>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</si>
  <si>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</si>
  <si>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</si>
  <si>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</si>
  <si>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</si>
  <si>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</si>
  <si>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</si>
  <si>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</si>
  <si>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</si>
  <si>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</si>
  <si>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</si>
  <si>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</si>
  <si>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</si>
  <si>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</si>
  <si>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</si>
  <si>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</si>
  <si>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</si>
  <si>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</si>
  <si>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</si>
  <si>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</si>
  <si>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</si>
  <si>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</si>
  <si>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</si>
  <si>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</si>
  <si>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</si>
  <si>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</si>
  <si>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</si>
  <si>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</si>
  <si>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</si>
  <si>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</si>
  <si>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</si>
  <si>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</si>
  <si>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</si>
  <si>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</si>
  <si>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</si>
  <si>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</si>
  <si>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</si>
  <si>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</si>
  <si>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</si>
  <si>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</si>
  <si>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</si>
  <si>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</si>
  <si>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</si>
  <si>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</si>
  <si>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</si>
  <si>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</si>
  <si>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</si>
  <si>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</si>
  <si>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</si>
  <si>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</si>
  <si>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</si>
  <si>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</si>
  <si>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</si>
  <si>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</si>
  <si>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</si>
  <si>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</si>
  <si>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</si>
  <si>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</si>
  <si>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</si>
  <si>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</si>
  <si>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</si>
  <si>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</si>
  <si>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</si>
  <si>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</si>
  <si>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</si>
  <si>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</si>
  <si>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</si>
  <si>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</si>
  <si>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</si>
  <si>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</si>
  <si>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</si>
  <si>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</si>
  <si>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</si>
  <si>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</si>
  <si>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</si>
  <si>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</si>
  <si>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</si>
  <si>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</si>
  <si>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</si>
  <si>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</si>
  <si>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</si>
  <si>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</si>
  <si>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</si>
  <si>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</si>
  <si>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</si>
  <si>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</si>
  <si>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</si>
  <si>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</si>
  <si>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</si>
  <si>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</si>
  <si>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</si>
  <si>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</si>
  <si>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</si>
  <si>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</si>
  <si>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</si>
  <si>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</si>
  <si>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</si>
  <si>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</si>
  <si>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</si>
  <si>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</si>
  <si>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</si>
  <si>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</si>
  <si>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</si>
  <si>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</si>
  <si>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</si>
  <si>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</si>
  <si>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</si>
  <si>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</si>
  <si>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</si>
  <si>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</si>
  <si>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</si>
  <si>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</si>
  <si>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</si>
  <si>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</si>
  <si>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</si>
  <si>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</si>
  <si>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</si>
  <si>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</si>
  <si>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</si>
  <si>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</si>
  <si>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</si>
  <si>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</si>
  <si>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</si>
  <si>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</si>
  <si>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</si>
  <si>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</si>
  <si>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</si>
  <si>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</si>
  <si>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</si>
  <si>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</si>
  <si>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</si>
  <si>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</si>
  <si>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</si>
  <si>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</si>
  <si>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</si>
  <si>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</si>
  <si>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</si>
  <si>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</si>
  <si>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</si>
  <si>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</si>
  <si>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</si>
  <si>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</si>
  <si>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</si>
  <si>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</si>
  <si>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</si>
  <si>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</si>
  <si>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</si>
  <si>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</si>
  <si>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</si>
  <si>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</si>
  <si>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</si>
  <si>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</si>
  <si>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</si>
  <si>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</si>
  <si>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</si>
  <si>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</si>
  <si>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</si>
  <si>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</si>
  <si>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</si>
  <si>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</si>
  <si>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</si>
  <si>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</si>
  <si>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</si>
  <si>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</si>
  <si>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</si>
  <si>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</si>
  <si>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</si>
  <si>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</si>
  <si>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</si>
  <si>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</si>
  <si>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</si>
  <si>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</si>
  <si>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</si>
  <si>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</si>
  <si>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</si>
  <si>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</si>
  <si>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</si>
  <si>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</si>
  <si>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</si>
  <si>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</si>
  <si>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</si>
  <si>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</si>
  <si>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</si>
  <si>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</si>
  <si>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</si>
  <si>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</si>
  <si>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</si>
  <si>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</si>
  <si>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</si>
  <si>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</si>
  <si>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</si>
  <si>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</si>
  <si>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</si>
  <si>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</si>
  <si>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</si>
  <si>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</si>
  <si>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</si>
  <si>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</si>
  <si>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</si>
  <si>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</si>
  <si>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</si>
  <si>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</si>
  <si>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</si>
  <si>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</si>
  <si>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</si>
  <si>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</si>
  <si>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</si>
  <si>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</si>
  <si>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</si>
  <si>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</si>
  <si>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</si>
  <si>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</si>
  <si>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</si>
  <si>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</si>
  <si>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</si>
  <si>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</si>
  <si>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</si>
  <si>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</si>
  <si>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</si>
  <si>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</si>
  <si>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</si>
  <si>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</si>
  <si>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</si>
  <si>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</si>
  <si>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</si>
  <si>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</si>
  <si>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</si>
  <si>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</si>
  <si>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</si>
  <si>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</si>
  <si>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</si>
  <si>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</si>
  <si>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</si>
  <si>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</si>
  <si>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</si>
  <si>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</si>
  <si>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</si>
  <si>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</si>
  <si>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</si>
  <si>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</si>
  <si>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</si>
  <si>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</si>
  <si>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</si>
  <si>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</si>
  <si>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</si>
  <si>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</si>
  <si>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</si>
  <si>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</si>
  <si>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</si>
  <si>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</si>
  <si>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</si>
  <si>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</si>
  <si>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</si>
  <si>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</si>
  <si>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</si>
  <si>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</si>
  <si>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</si>
  <si>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</si>
  <si>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</si>
  <si>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</si>
  <si>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</si>
  <si>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</si>
  <si>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</si>
  <si>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</si>
  <si>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</si>
  <si>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</si>
  <si>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</si>
  <si>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</si>
  <si>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</si>
  <si>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</si>
  <si>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</si>
  <si>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</si>
  <si>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</si>
  <si>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</si>
  <si>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</si>
  <si>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</si>
  <si>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</si>
  <si>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</si>
  <si>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</si>
  <si>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</si>
  <si>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</si>
  <si>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</si>
  <si>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</si>
  <si>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</si>
  <si>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</si>
  <si>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</si>
  <si>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</si>
  <si>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</si>
  <si>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</si>
  <si>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</si>
  <si>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</si>
  <si>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</si>
  <si>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</si>
  <si>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</si>
  <si>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</si>
  <si>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</si>
  <si>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</si>
  <si>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</si>
  <si>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</si>
  <si>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</si>
  <si>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</si>
  <si>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</si>
  <si>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</si>
  <si>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</si>
  <si>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</si>
  <si>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</si>
  <si>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</si>
  <si>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</si>
  <si>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</si>
  <si>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</si>
  <si>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</si>
  <si>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</si>
  <si>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</si>
  <si>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</si>
  <si>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</si>
  <si>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</si>
  <si>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</si>
  <si>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</si>
  <si>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</si>
  <si>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</si>
  <si>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</si>
  <si>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</si>
  <si>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</si>
  <si>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</si>
  <si>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</si>
  <si>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</si>
  <si>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</si>
  <si>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</si>
  <si>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</si>
  <si>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</si>
  <si>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</si>
  <si>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</si>
  <si>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</si>
  <si>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</si>
  <si>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</si>
  <si>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</si>
  <si>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</si>
  <si>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</si>
  <si>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</si>
  <si>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</si>
  <si>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</si>
  <si>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</si>
  <si>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</si>
  <si>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</si>
  <si>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</si>
  <si>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</si>
  <si>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</si>
  <si>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</si>
  <si>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</si>
  <si>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</si>
  <si>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</si>
  <si>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</si>
  <si>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</si>
  <si>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</si>
  <si>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</si>
  <si>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</si>
  <si>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</si>
  <si>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</si>
  <si>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</si>
  <si>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</si>
  <si>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</si>
  <si>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</si>
  <si>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</si>
  <si>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</si>
  <si>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</si>
  <si>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</si>
  <si>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</si>
  <si>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</si>
  <si>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</si>
  <si>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</si>
  <si>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</si>
  <si>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</si>
  <si>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</si>
  <si>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</si>
  <si>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</si>
  <si>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</si>
  <si>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</si>
  <si>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</si>
  <si>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</si>
  <si>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</si>
  <si>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</si>
  <si>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</si>
  <si>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</si>
  <si>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</si>
  <si>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</si>
  <si>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</si>
  <si>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</si>
  <si>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</si>
  <si>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</si>
  <si>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</si>
  <si>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</si>
  <si>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</si>
  <si>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</si>
  <si>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</si>
  <si>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</si>
  <si>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</si>
  <si>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</si>
  <si>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</si>
  <si>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</si>
  <si>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</si>
  <si>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</si>
  <si>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</si>
  <si>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</si>
  <si>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</si>
  <si>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</si>
  <si>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</si>
  <si>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</si>
  <si>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</si>
  <si>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</si>
  <si>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</si>
  <si>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</si>
  <si>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</si>
  <si>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</si>
  <si>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</si>
  <si>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</si>
  <si>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</si>
  <si>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</si>
  <si>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</si>
  <si>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</si>
  <si>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</si>
  <si>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</si>
  <si>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</si>
  <si>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</si>
  <si>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</si>
  <si>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</si>
  <si>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</si>
  <si>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</si>
  <si>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</si>
  <si>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</si>
  <si>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</si>
  <si>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</si>
  <si>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</si>
  <si>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</si>
  <si>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</si>
  <si>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</si>
  <si>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</si>
  <si>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</si>
  <si>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</si>
  <si>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</si>
  <si>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</si>
  <si>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</si>
  <si>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</si>
  <si>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</si>
  <si>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</si>
  <si>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</si>
  <si>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</si>
  <si>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</si>
  <si>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</si>
  <si>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</si>
  <si>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</si>
  <si>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</si>
  <si>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</si>
  <si>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</si>
  <si>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</si>
  <si>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</si>
  <si>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</si>
  <si>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</si>
  <si>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</si>
  <si>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</si>
  <si>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</si>
  <si>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</si>
  <si>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</si>
  <si>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</si>
  <si>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</si>
  <si>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</si>
  <si>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</si>
  <si>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</si>
  <si>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</si>
  <si>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</si>
  <si>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</si>
  <si>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</si>
  <si>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</si>
  <si>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</si>
  <si>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</si>
  <si>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</si>
  <si>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</si>
  <si>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</si>
  <si>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</si>
  <si>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</si>
  <si>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</si>
  <si>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</si>
  <si>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</si>
  <si>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</si>
  <si>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</si>
  <si>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</si>
  <si>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</si>
  <si>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</si>
  <si>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</si>
  <si>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</si>
  <si>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</si>
  <si>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</si>
  <si>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</si>
  <si>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</si>
  <si>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</si>
  <si>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</si>
  <si>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</si>
  <si>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</si>
  <si>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</si>
  <si>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</si>
  <si>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</si>
  <si>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</si>
  <si>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</si>
  <si>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</si>
  <si>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</si>
  <si>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</si>
  <si>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</si>
  <si>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</si>
  <si>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</si>
  <si>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</si>
  <si>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</si>
  <si>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</si>
  <si>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</si>
  <si>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</si>
  <si>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</si>
  <si>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</si>
  <si>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</si>
  <si>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</si>
  <si>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</si>
  <si>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</si>
  <si>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</si>
  <si>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</si>
  <si>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</si>
  <si>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</si>
  <si>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</si>
  <si>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</si>
  <si>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</si>
  <si>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</si>
  <si>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</si>
  <si>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</si>
  <si>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</si>
  <si>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</si>
  <si>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</si>
  <si>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</si>
  <si>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</si>
  <si>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</si>
  <si>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</si>
  <si>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</si>
  <si>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</si>
  <si>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</si>
  <si>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</si>
  <si>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</si>
  <si>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</si>
  <si>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</si>
  <si>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</si>
  <si>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</si>
  <si>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</si>
  <si>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</si>
  <si>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</si>
  <si>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</si>
  <si>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</si>
  <si>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</si>
  <si>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</si>
  <si>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</si>
  <si>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</si>
  <si>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</si>
  <si>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</si>
  <si>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</si>
  <si>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</si>
  <si>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</si>
  <si>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</si>
  <si>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</si>
  <si>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</si>
  <si>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</si>
  <si>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</si>
  <si>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</si>
  <si>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</si>
  <si>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</si>
  <si>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</si>
  <si>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</si>
  <si>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</si>
  <si>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</si>
  <si>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</si>
  <si>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</si>
  <si>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</si>
  <si>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</si>
  <si>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</si>
  <si>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</si>
  <si>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</si>
  <si>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</si>
  <si>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</si>
  <si>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</si>
  <si>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</si>
  <si>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</si>
  <si>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</si>
  <si>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</si>
  <si>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</si>
  <si>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</si>
  <si>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</si>
  <si>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</si>
  <si>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</si>
  <si>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</si>
  <si>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</si>
  <si>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</si>
  <si>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</si>
  <si>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</si>
  <si>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</si>
  <si>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</si>
  <si>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</si>
  <si>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</si>
  <si>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</si>
  <si>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</si>
  <si>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</si>
  <si>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</si>
  <si>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</si>
  <si>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</si>
  <si>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</si>
  <si>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</si>
  <si>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</si>
  <si>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</si>
  <si>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</si>
  <si>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</si>
  <si>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</si>
  <si>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</si>
  <si>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</si>
  <si>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</si>
  <si>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</si>
  <si>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</si>
  <si>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</si>
  <si>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</si>
  <si>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</si>
  <si>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</si>
  <si>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</si>
  <si>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</si>
  <si>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</si>
  <si>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</si>
  <si>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</si>
  <si>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</si>
  <si>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</si>
  <si>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</si>
  <si>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</si>
  <si>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</si>
  <si>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</si>
  <si>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</si>
  <si>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</si>
  <si>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</si>
  <si>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</si>
  <si>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</si>
  <si>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</si>
  <si>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</si>
  <si>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</si>
  <si>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</si>
  <si>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</si>
  <si>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</si>
  <si>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</si>
  <si>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</si>
  <si>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</si>
  <si>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</si>
  <si>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</si>
  <si>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</si>
  <si>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</si>
  <si>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</si>
  <si>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</si>
  <si>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</si>
  <si>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</si>
  <si>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</si>
  <si>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</si>
  <si>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</si>
  <si>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</si>
  <si>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</si>
  <si>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</si>
  <si>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</si>
  <si>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</si>
  <si>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</si>
  <si>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</si>
  <si>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</si>
  <si>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</si>
  <si>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</si>
  <si>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</si>
  <si>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</si>
  <si>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</si>
  <si>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</si>
  <si>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</si>
  <si>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</si>
  <si>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</si>
  <si>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</si>
  <si>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</si>
  <si>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</si>
  <si>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</si>
  <si>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</si>
  <si>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</si>
  <si>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</si>
  <si>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</si>
  <si>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</si>
  <si>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</si>
  <si>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</si>
  <si>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</si>
  <si>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</si>
  <si>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</si>
  <si>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</si>
  <si>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</si>
  <si>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</si>
  <si>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</si>
  <si>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</si>
  <si>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</si>
  <si>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</si>
  <si>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</si>
  <si>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</si>
  <si>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</si>
  <si>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</si>
  <si>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</si>
  <si>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</si>
  <si>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</si>
  <si>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</si>
  <si>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</si>
  <si>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</si>
  <si>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</si>
  <si>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</si>
  <si>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</si>
  <si>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</si>
  <si>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</si>
  <si>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</si>
  <si>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</si>
  <si>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</si>
  <si>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</si>
  <si>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</si>
  <si>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</si>
  <si>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</si>
  <si>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</si>
  <si>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</si>
  <si>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</si>
  <si>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</si>
  <si>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</si>
  <si>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</si>
  <si>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</si>
  <si>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</si>
  <si>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</si>
  <si>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</si>
  <si>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</si>
  <si>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</si>
  <si>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</si>
  <si>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</si>
  <si>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</si>
  <si>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</si>
  <si>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</si>
  <si>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</si>
  <si>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</si>
  <si>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</si>
  <si>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</si>
  <si>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</si>
  <si>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</si>
  <si>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</si>
  <si>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</si>
  <si>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</si>
  <si>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</si>
  <si>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</si>
  <si>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</si>
  <si>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</si>
  <si>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</si>
  <si>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</si>
  <si>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</si>
  <si>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</si>
  <si>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</si>
  <si>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</si>
  <si>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</si>
  <si>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</si>
  <si>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</si>
  <si>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</si>
  <si>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</si>
  <si>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</si>
  <si>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</si>
  <si>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</si>
  <si>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</si>
  <si>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</si>
  <si>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</si>
  <si>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</si>
  <si>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</si>
  <si>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</si>
  <si>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</si>
  <si>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</si>
  <si>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</si>
  <si>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</si>
  <si>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</si>
  <si>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</si>
  <si>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</si>
  <si>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</si>
  <si>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</si>
  <si>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</si>
  <si>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</si>
  <si>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</si>
  <si>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</si>
  <si>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</si>
  <si>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</si>
  <si>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</si>
  <si>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</si>
  <si>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</si>
  <si>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</si>
  <si>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</si>
  <si>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</si>
  <si>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</si>
  <si>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</si>
  <si>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</si>
  <si>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</si>
  <si>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</si>
  <si>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</si>
  <si>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</si>
  <si>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</si>
  <si>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</si>
  <si>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</si>
  <si>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</si>
  <si>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</si>
  <si>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</si>
  <si>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</si>
  <si>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</si>
  <si>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</si>
  <si>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</si>
  <si>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</si>
  <si>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</si>
  <si>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</si>
  <si>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</si>
  <si>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</si>
  <si>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</si>
  <si>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</si>
  <si>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</si>
  <si>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</si>
  <si>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</si>
  <si>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</si>
  <si>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</si>
  <si>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</si>
  <si>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</si>
  <si>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</si>
  <si>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</si>
  <si>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</si>
  <si>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</si>
  <si>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</si>
  <si>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</si>
  <si>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</si>
  <si>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</si>
  <si>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</si>
  <si>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</si>
  <si>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</si>
  <si>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</si>
  <si>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</si>
  <si>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</si>
  <si>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</si>
  <si>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</si>
  <si>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</si>
  <si>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</si>
  <si>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</si>
  <si>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</si>
  <si>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</si>
  <si>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</si>
  <si>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</si>
  <si>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</si>
  <si>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</si>
  <si>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</si>
  <si>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</si>
  <si>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</si>
  <si>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</si>
  <si>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</si>
  <si>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</si>
  <si>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</si>
  <si>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</si>
  <si>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</si>
  <si>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</si>
  <si>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</si>
  <si>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</si>
  <si>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</si>
  <si>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</si>
  <si>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</si>
  <si>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</si>
  <si>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</si>
  <si>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</si>
  <si>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</si>
  <si>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</si>
  <si>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</si>
  <si>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</si>
  <si>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</si>
  <si>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</si>
  <si>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</si>
  <si>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</si>
  <si>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</si>
  <si>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</si>
  <si>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</si>
  <si>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</si>
  <si>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</si>
  <si>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</si>
  <si>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</si>
  <si>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</si>
  <si>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</si>
  <si>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</si>
  <si>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</si>
  <si>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</si>
  <si>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</si>
  <si>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</si>
  <si>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</si>
  <si>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</si>
  <si>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</si>
  <si>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</si>
  <si>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</si>
  <si>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</si>
  <si>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</si>
  <si>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</si>
  <si>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</si>
  <si>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</si>
  <si>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</si>
  <si>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</si>
  <si>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</si>
  <si>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</si>
  <si>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</si>
  <si>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</si>
  <si>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</si>
  <si>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</si>
  <si>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</si>
  <si>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</si>
  <si>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</si>
  <si>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</si>
  <si>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</si>
  <si>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</si>
  <si>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</si>
  <si>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</si>
  <si>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</si>
  <si>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</si>
  <si>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</si>
  <si>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</si>
  <si>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</si>
  <si>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</si>
  <si>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</si>
  <si>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</si>
  <si>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</si>
  <si>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</si>
  <si>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</si>
  <si>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</si>
  <si>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</si>
  <si>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</si>
  <si>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</si>
  <si>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</si>
  <si>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</si>
  <si>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</si>
  <si>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</si>
  <si>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</si>
  <si>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</si>
  <si>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</si>
  <si>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</si>
  <si>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</si>
  <si>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</si>
  <si>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</si>
  <si>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</si>
  <si>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</si>
  <si>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</si>
  <si>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</si>
  <si>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</si>
  <si>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</si>
  <si>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</si>
  <si>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</si>
  <si>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</si>
  <si>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</si>
  <si>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</si>
  <si>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</si>
  <si>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</si>
  <si>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</si>
  <si>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</si>
  <si>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</si>
  <si>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</si>
  <si>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</si>
  <si>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</si>
  <si>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</si>
  <si>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</si>
  <si>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</si>
  <si>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</si>
  <si>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</si>
  <si>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</si>
  <si>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</si>
  <si>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</si>
  <si>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</si>
  <si>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</si>
  <si>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</si>
  <si>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</si>
  <si>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</si>
  <si>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</si>
  <si>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</si>
  <si>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</si>
  <si>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</si>
  <si>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</si>
  <si>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</si>
  <si>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</si>
  <si>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</si>
  <si>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</si>
  <si>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</si>
  <si>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</si>
  <si>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</si>
  <si>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</si>
  <si>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</si>
  <si>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</si>
  <si>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</si>
  <si>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</si>
  <si>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</si>
  <si>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</si>
  <si>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</si>
  <si>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</si>
  <si>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</si>
  <si>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</si>
  <si>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</si>
  <si>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</si>
  <si>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</si>
  <si>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</si>
  <si>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</si>
  <si>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</si>
  <si>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</si>
  <si>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</si>
  <si>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</si>
  <si>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</si>
  <si>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</si>
  <si>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</si>
  <si>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</si>
  <si>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</si>
  <si>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</si>
  <si>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</si>
  <si>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</si>
  <si>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</si>
  <si>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</si>
  <si>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</si>
  <si>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</si>
  <si>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</si>
  <si>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</si>
  <si>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</si>
  <si>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</si>
  <si>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</si>
  <si>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</si>
  <si>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</si>
  <si>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</si>
  <si>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</si>
  <si>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</si>
  <si>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</si>
  <si>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</si>
  <si>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</si>
  <si>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</si>
  <si>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</si>
  <si>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</si>
  <si>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</si>
  <si>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</si>
  <si>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</si>
  <si>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</si>
  <si>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</si>
  <si>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</si>
  <si>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</si>
  <si>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</si>
  <si>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</si>
  <si>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</si>
  <si>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</si>
  <si>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</si>
  <si>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</si>
  <si>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</si>
  <si>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</si>
  <si>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</si>
  <si>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</si>
  <si>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</si>
  <si>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</si>
  <si>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</si>
  <si>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</si>
  <si>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</si>
  <si>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</si>
  <si>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</si>
  <si>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</si>
  <si>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</si>
  <si>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</si>
  <si>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</si>
  <si>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</si>
  <si>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</si>
  <si>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</si>
  <si>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</si>
  <si>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</si>
  <si>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</si>
  <si>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</si>
  <si>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</si>
  <si>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</si>
  <si>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</si>
  <si>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</si>
  <si>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</si>
  <si>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</si>
  <si>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</si>
  <si>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</si>
  <si>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</si>
  <si>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</si>
  <si>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</si>
  <si>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</si>
  <si>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</si>
  <si>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</si>
  <si>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</si>
  <si>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</si>
  <si>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</si>
  <si>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</si>
  <si>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</si>
  <si>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</si>
  <si>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</si>
  <si>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</si>
  <si>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</si>
  <si>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</si>
  <si>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</si>
  <si>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</si>
  <si>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</si>
  <si>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</si>
  <si>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</si>
  <si>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</si>
  <si>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</si>
  <si>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</si>
  <si>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</si>
  <si>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</si>
  <si>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</si>
  <si>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</si>
  <si>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</si>
  <si>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</si>
  <si>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</si>
  <si>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</si>
  <si>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</si>
  <si>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</si>
  <si>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</si>
  <si>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</si>
  <si>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</si>
  <si>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</si>
  <si>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</si>
  <si>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</si>
  <si>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</si>
  <si>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</si>
  <si>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</si>
  <si>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</si>
  <si>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</si>
  <si>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</si>
  <si>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</si>
  <si>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</si>
  <si>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</si>
  <si>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</si>
  <si>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</si>
  <si>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</si>
  <si>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</si>
  <si>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</si>
  <si>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</si>
  <si>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</si>
  <si>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</si>
  <si>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</si>
  <si>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</si>
  <si>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</si>
  <si>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</si>
  <si>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</si>
  <si>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</si>
  <si>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</si>
  <si>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</si>
  <si>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</si>
  <si>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</si>
  <si>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</si>
  <si>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</si>
  <si>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</si>
  <si>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</si>
  <si>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</si>
  <si>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</si>
  <si>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</si>
  <si>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</si>
  <si>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</si>
  <si>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</si>
  <si>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</si>
  <si>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</si>
  <si>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</si>
  <si>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</si>
  <si>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</si>
  <si>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</si>
  <si>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</si>
  <si>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</si>
  <si>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</si>
  <si>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</si>
  <si>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</si>
  <si>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</si>
  <si>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</si>
  <si>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</si>
  <si>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</si>
  <si>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</si>
  <si>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</si>
  <si>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</si>
  <si>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</si>
  <si>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</si>
  <si>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</si>
  <si>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</si>
  <si>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</si>
  <si>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</si>
  <si>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</si>
  <si>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</si>
  <si>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</si>
  <si>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</si>
  <si>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</si>
  <si>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</si>
  <si>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</si>
  <si>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</si>
  <si>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</si>
  <si>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</si>
  <si>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</si>
  <si>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</si>
  <si>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</si>
  <si>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</si>
  <si>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</si>
  <si>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</si>
  <si>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</si>
  <si>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</si>
  <si>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</si>
  <si>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</si>
  <si>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</si>
  <si>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</si>
  <si>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</si>
  <si>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</si>
  <si>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</si>
  <si>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</si>
  <si>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</si>
  <si>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</si>
  <si>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</si>
  <si>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</si>
  <si>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</si>
  <si>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</si>
  <si>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</si>
  <si>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</si>
  <si>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</si>
  <si>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</si>
  <si>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</si>
  <si>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</si>
  <si>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</si>
  <si>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</si>
  <si>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</si>
  <si>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</si>
  <si>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</si>
  <si>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</si>
  <si>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</si>
  <si>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</si>
  <si>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</si>
  <si>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</si>
  <si>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</si>
  <si>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</si>
  <si>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</si>
  <si>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</si>
  <si>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</si>
  <si>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</si>
  <si>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</si>
  <si>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</si>
  <si>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</si>
  <si>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</si>
  <si>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</si>
  <si>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</si>
  <si>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</si>
  <si>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</si>
  <si>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</si>
  <si>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</si>
  <si>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</si>
  <si>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</si>
  <si>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</si>
  <si>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</si>
  <si>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</si>
  <si>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</si>
  <si>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</si>
  <si>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</si>
  <si>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</si>
  <si>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</si>
  <si>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</si>
  <si>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</si>
  <si>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</si>
  <si>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</si>
  <si>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</si>
  <si>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</si>
  <si>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</si>
  <si>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</si>
  <si>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</si>
  <si>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</si>
  <si>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</si>
  <si>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</si>
  <si>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</si>
  <si>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</si>
  <si>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</si>
  <si>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</si>
  <si>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</si>
  <si>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</si>
  <si>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</si>
  <si>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</si>
  <si>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</si>
  <si>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</si>
  <si>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</si>
  <si>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</si>
  <si>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</si>
  <si>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</si>
  <si>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</si>
  <si>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</si>
  <si>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</si>
  <si>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</si>
  <si>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</si>
  <si>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</si>
  <si>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</si>
  <si>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</si>
  <si>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</si>
  <si>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</si>
  <si>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</si>
  <si>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</si>
  <si>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</si>
  <si>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</si>
  <si>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</si>
  <si>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</si>
  <si>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</si>
  <si>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</si>
  <si>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</si>
  <si>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</si>
  <si>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</si>
  <si>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</si>
  <si>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</si>
  <si>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</si>
  <si>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</si>
  <si>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</si>
  <si>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</si>
  <si>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</si>
  <si>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</si>
  <si>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</si>
  <si>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</si>
  <si>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</si>
  <si>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</si>
  <si>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</si>
  <si>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</si>
  <si>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</si>
  <si>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</si>
  <si>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</si>
  <si>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</si>
  <si>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</si>
  <si>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</si>
  <si>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</si>
  <si>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</si>
  <si>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</si>
  <si>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</si>
  <si>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</si>
  <si>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</si>
  <si>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</si>
  <si>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</si>
  <si>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</si>
  <si>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</si>
  <si>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</si>
  <si>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</si>
  <si>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</si>
  <si>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</si>
  <si>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</si>
  <si>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</si>
  <si>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</si>
  <si>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</si>
  <si>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</si>
  <si>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</si>
  <si>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</si>
  <si>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</si>
  <si>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</si>
  <si>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</si>
  <si>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</si>
  <si>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</si>
  <si>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</si>
  <si>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</si>
  <si>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</si>
  <si>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</si>
  <si>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</si>
  <si>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</si>
  <si>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</si>
  <si>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</si>
  <si>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</si>
  <si>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</si>
  <si>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</si>
  <si>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</si>
  <si>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</si>
  <si>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</si>
  <si>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</si>
  <si>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</si>
  <si>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</si>
  <si>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</si>
  <si>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</si>
  <si>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</si>
  <si>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</si>
  <si>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</si>
  <si>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</si>
  <si>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</si>
  <si>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</si>
  <si>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</si>
  <si>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</si>
  <si>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</si>
  <si>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</si>
  <si>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</si>
  <si>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</si>
  <si>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</si>
  <si>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</si>
  <si>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</si>
  <si>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</si>
  <si>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</si>
  <si>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</si>
  <si>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</si>
  <si>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</si>
  <si>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</si>
  <si>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</si>
  <si>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</si>
  <si>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</si>
  <si>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</si>
  <si>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</si>
  <si>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</si>
  <si>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</si>
  <si>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</si>
  <si>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</si>
  <si>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</si>
  <si>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</si>
  <si>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</si>
  <si>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</si>
  <si>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</si>
  <si>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</si>
  <si>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</si>
  <si>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</si>
  <si>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</si>
  <si>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</si>
  <si>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</si>
  <si>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</si>
  <si>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</si>
  <si>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</si>
  <si>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</si>
  <si>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</si>
  <si>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</si>
  <si>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</si>
  <si>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</si>
  <si>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</si>
  <si>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</si>
  <si>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</si>
  <si>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</si>
  <si>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</si>
  <si>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</si>
  <si>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</si>
  <si>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</si>
  <si>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</si>
  <si>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</si>
  <si>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</si>
  <si>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</si>
  <si>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</si>
  <si>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</si>
  <si>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</si>
  <si>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</si>
  <si>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</si>
  <si>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</si>
  <si>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</si>
  <si>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</si>
  <si>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</si>
  <si>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</si>
  <si>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</si>
  <si>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</si>
  <si>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</si>
  <si>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</si>
  <si>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</si>
  <si>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</si>
  <si>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</si>
  <si>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</si>
  <si>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</si>
  <si>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</si>
  <si>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</si>
  <si>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</si>
  <si>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</si>
  <si>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</si>
  <si>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</si>
  <si>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</si>
  <si>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</si>
  <si>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</si>
  <si>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</si>
  <si>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</si>
  <si>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</si>
  <si>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</si>
  <si>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</si>
  <si>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</si>
  <si>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</si>
  <si>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</si>
  <si>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</si>
  <si>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</si>
  <si>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</si>
  <si>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</si>
  <si>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</si>
  <si>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</si>
  <si>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</si>
  <si>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</si>
  <si>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</si>
  <si>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</si>
  <si>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</si>
  <si>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</si>
  <si>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</si>
  <si>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</si>
  <si>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</si>
  <si>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</si>
  <si>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</si>
  <si>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</si>
  <si>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</si>
  <si>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</si>
  <si>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</si>
  <si>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</si>
  <si>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</si>
  <si>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</si>
  <si>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</si>
  <si>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</si>
  <si>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</si>
  <si>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</si>
  <si>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</si>
  <si>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</si>
  <si>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</si>
  <si>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</si>
  <si>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</si>
  <si>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</si>
  <si>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</si>
  <si>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</si>
  <si>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</si>
  <si>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</si>
  <si>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</si>
  <si>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</si>
  <si>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</si>
  <si>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</si>
  <si>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</si>
  <si>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</si>
  <si>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</si>
  <si>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</si>
  <si>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</si>
  <si>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</si>
  <si>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</si>
  <si>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</si>
  <si>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</si>
  <si>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</si>
  <si>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</si>
  <si>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</si>
  <si>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</si>
  <si>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</si>
  <si>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</si>
  <si>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</si>
  <si>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</si>
  <si>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</si>
  <si>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</si>
  <si>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</si>
  <si>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</si>
  <si>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</si>
  <si>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</si>
  <si>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</si>
  <si>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</si>
  <si>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</si>
  <si>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</si>
  <si>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</si>
  <si>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</si>
  <si>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</si>
  <si>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</si>
  <si>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</si>
  <si>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</si>
  <si>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</si>
  <si>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</si>
  <si>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</si>
  <si>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</si>
  <si>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</si>
  <si>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</si>
  <si>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</si>
  <si>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</si>
  <si>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</si>
  <si>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</si>
  <si>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</si>
  <si>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</si>
  <si>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</si>
  <si>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</si>
  <si>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</si>
  <si>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</si>
  <si>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</si>
  <si>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</si>
  <si>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</si>
  <si>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</si>
  <si>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</si>
  <si>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</si>
  <si>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</si>
  <si>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</si>
  <si>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</si>
  <si>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</si>
  <si>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</si>
  <si>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</si>
  <si>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</si>
  <si>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</si>
  <si>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</si>
  <si>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</si>
  <si>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</si>
  <si>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</si>
  <si>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</si>
  <si>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</si>
  <si>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</si>
  <si>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</si>
  <si>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</si>
  <si>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</si>
  <si>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</si>
  <si>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</si>
  <si>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</si>
  <si>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</si>
  <si>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</si>
  <si>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</si>
  <si>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</si>
  <si>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</si>
  <si>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</si>
  <si>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</si>
  <si>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</si>
  <si>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</si>
  <si>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</si>
  <si>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</si>
  <si>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</si>
  <si>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</si>
  <si>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</si>
  <si>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</si>
  <si>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</si>
  <si>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</si>
  <si>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</si>
  <si>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</si>
  <si>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</si>
  <si>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</si>
  <si>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</si>
  <si>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</si>
  <si>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</si>
  <si>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</si>
  <si>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</si>
  <si>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</si>
  <si>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</si>
  <si>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</si>
  <si>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</si>
  <si>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</si>
  <si>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</si>
  <si>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</si>
  <si>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</si>
  <si>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</si>
  <si>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</si>
  <si>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</si>
  <si>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</si>
  <si>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</si>
  <si>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</si>
  <si>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</si>
  <si>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</si>
  <si>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</si>
  <si>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</si>
  <si>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</si>
  <si>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</si>
  <si>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</si>
  <si>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</si>
  <si>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</si>
  <si>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</si>
  <si>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</si>
  <si>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</si>
  <si>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</si>
  <si>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</si>
  <si>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</si>
  <si>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</si>
  <si>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</si>
  <si>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</si>
  <si>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</si>
  <si>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</si>
  <si>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</si>
  <si>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</si>
  <si>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</si>
  <si>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</si>
  <si>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</si>
  <si>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</si>
  <si>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</si>
  <si>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</si>
  <si>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</si>
  <si>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</si>
  <si>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</si>
  <si>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</si>
  <si>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</si>
  <si>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</si>
  <si>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</si>
  <si>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</si>
  <si>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</si>
  <si>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</si>
  <si>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</si>
  <si>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</si>
  <si>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</si>
  <si>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</si>
  <si>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</si>
  <si>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</si>
  <si>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</si>
  <si>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</si>
  <si>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</si>
  <si>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</si>
  <si>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</si>
  <si>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</si>
  <si>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</si>
  <si>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</si>
  <si>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</si>
  <si>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</si>
  <si>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</si>
  <si>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</si>
  <si>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</si>
  <si>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</si>
  <si>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</si>
  <si>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</si>
  <si>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</si>
  <si>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</si>
  <si>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</si>
  <si>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</si>
  <si>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</si>
  <si>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</si>
  <si>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</si>
  <si>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</si>
  <si>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</si>
  <si>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</si>
  <si>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</si>
  <si>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</si>
  <si>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</si>
  <si>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</si>
  <si>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</si>
  <si>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</si>
  <si>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</si>
  <si>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</si>
  <si>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</si>
  <si>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</si>
  <si>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</si>
  <si>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</si>
  <si>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</si>
  <si>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</si>
  <si>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</si>
  <si>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</si>
  <si>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</si>
  <si>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</si>
  <si>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</si>
  <si>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</si>
  <si>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</si>
  <si>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</si>
  <si>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</si>
  <si>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</si>
  <si>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</si>
  <si>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</si>
  <si>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</si>
  <si>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</si>
  <si>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</si>
  <si>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</si>
  <si>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</si>
  <si>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</si>
  <si>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</si>
  <si>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</si>
  <si>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</si>
  <si>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</si>
  <si>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</si>
  <si>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</si>
  <si>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</si>
  <si>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</si>
  <si>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</si>
  <si>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</si>
  <si>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</si>
  <si>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</si>
  <si>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</si>
  <si>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</si>
  <si>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</si>
  <si>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</si>
  <si>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</si>
  <si>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</si>
  <si>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</si>
  <si>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</si>
  <si>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</si>
  <si>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</si>
  <si>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</si>
  <si>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</si>
  <si>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</si>
  <si>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</si>
  <si>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</si>
  <si>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</si>
  <si>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</si>
  <si>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</si>
  <si>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</si>
  <si>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</si>
  <si>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</si>
  <si>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</si>
  <si>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</si>
  <si>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</si>
  <si>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</si>
  <si>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</si>
  <si>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</si>
  <si>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</si>
  <si>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</si>
  <si>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</si>
  <si>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</si>
  <si>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</si>
  <si>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</si>
  <si>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</si>
  <si>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</si>
  <si>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</si>
  <si>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</si>
  <si>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</si>
  <si>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</si>
  <si>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</si>
  <si>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</si>
  <si>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</si>
  <si>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</si>
  <si>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</si>
  <si>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</si>
  <si>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</si>
  <si>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</si>
  <si>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</si>
  <si>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</si>
  <si>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</si>
  <si>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</si>
  <si>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</si>
  <si>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</si>
  <si>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</si>
  <si>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</si>
  <si>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</si>
  <si>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</si>
  <si>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</si>
  <si>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</si>
  <si>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</si>
  <si>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</si>
  <si>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</si>
  <si>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</si>
  <si>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</si>
  <si>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</si>
  <si>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</si>
  <si>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</si>
  <si>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</si>
  <si>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</si>
  <si>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</si>
  <si>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</si>
  <si>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</si>
  <si>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</si>
  <si>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</si>
  <si>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</si>
  <si>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</si>
  <si>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</si>
  <si>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</si>
  <si>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</si>
  <si>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</si>
  <si>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</si>
  <si>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</si>
  <si>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</si>
  <si>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</si>
  <si>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</si>
  <si>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</si>
  <si>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</si>
  <si>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</si>
  <si>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</si>
  <si>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</si>
  <si>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</si>
  <si>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</si>
  <si>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</si>
  <si>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</si>
  <si>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</si>
  <si>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</si>
  <si>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</si>
  <si>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</si>
  <si>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</si>
  <si>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</si>
  <si>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</si>
  <si>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</si>
  <si>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</si>
  <si>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</si>
  <si>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</si>
  <si>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</si>
  <si>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</si>
  <si>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</si>
  <si>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</si>
  <si>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</si>
  <si>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</si>
  <si>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</si>
  <si>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</si>
  <si>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</si>
  <si>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</si>
  <si>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</si>
  <si>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</si>
  <si>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</si>
  <si>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</si>
  <si>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</si>
  <si>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</si>
  <si>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</si>
  <si>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</si>
  <si>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</si>
  <si>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</si>
  <si>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</si>
  <si>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</si>
  <si>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</si>
  <si>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</si>
  <si>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</si>
  <si>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</si>
  <si>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</si>
  <si>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</si>
  <si>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</si>
  <si>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</si>
  <si>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</si>
  <si>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</si>
  <si>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</si>
  <si>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</si>
  <si>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</si>
  <si>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</si>
  <si>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</si>
  <si>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</si>
  <si>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</si>
  <si>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</si>
  <si>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</si>
  <si>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</si>
  <si>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</si>
  <si>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</si>
  <si>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</si>
  <si>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</si>
  <si>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</si>
  <si>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</si>
  <si>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</si>
  <si>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</si>
  <si>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</si>
  <si>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</si>
  <si>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</si>
  <si>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</si>
  <si>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</si>
  <si>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</si>
  <si>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</si>
  <si>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</si>
  <si>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</si>
  <si>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</si>
  <si>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</si>
  <si>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</si>
  <si>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</si>
  <si>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</si>
  <si>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</si>
  <si>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</si>
  <si>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</si>
  <si>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</si>
  <si>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</si>
  <si>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</si>
  <si>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</si>
  <si>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</si>
  <si>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</si>
  <si>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</si>
  <si>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</si>
  <si>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</si>
  <si>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</si>
  <si>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</si>
  <si>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</si>
  <si>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</si>
  <si>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</si>
  <si>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</si>
  <si>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</si>
  <si>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</si>
  <si>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</si>
  <si>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</si>
  <si>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</si>
  <si>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</si>
  <si>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</si>
  <si>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</si>
  <si>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</si>
  <si>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</si>
  <si>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</si>
  <si>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</si>
  <si>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</si>
  <si>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</si>
  <si>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</si>
  <si>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</si>
  <si>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</si>
  <si>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</si>
  <si>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</si>
  <si>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</si>
  <si>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</si>
  <si>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</si>
  <si>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</si>
  <si>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</si>
  <si>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</si>
  <si>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</si>
  <si>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</si>
  <si>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</si>
  <si>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</si>
  <si>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</si>
  <si>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</si>
  <si>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</si>
  <si>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</si>
  <si>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</si>
  <si>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</si>
  <si>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</si>
  <si>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</si>
  <si>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</si>
  <si>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</si>
  <si>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</si>
  <si>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</si>
  <si>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</si>
  <si>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</si>
  <si>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</si>
  <si>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</si>
  <si>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</si>
  <si>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</si>
  <si>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</si>
  <si>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</si>
  <si>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</si>
  <si>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</si>
  <si>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</si>
  <si>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</si>
  <si>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</si>
  <si>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</si>
  <si>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</si>
  <si>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</si>
  <si>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</si>
  <si>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</si>
  <si>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</si>
  <si>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</si>
  <si>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</si>
  <si>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</si>
  <si>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</si>
  <si>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</si>
  <si>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</si>
  <si>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</si>
  <si>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</si>
  <si>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</si>
  <si>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</si>
  <si>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</si>
  <si>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</si>
  <si>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</si>
  <si>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</si>
  <si>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</si>
  <si>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</si>
  <si>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</si>
  <si>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</si>
  <si>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</si>
  <si>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</si>
  <si>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</si>
  <si>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</si>
  <si>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</si>
  <si>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</si>
  <si>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</si>
  <si>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</si>
  <si>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</si>
  <si>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</si>
  <si>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</si>
  <si>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</si>
  <si>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</si>
  <si>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</si>
  <si>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</si>
  <si>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</si>
  <si>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</si>
  <si>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</si>
  <si>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</si>
  <si>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</si>
  <si>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</si>
  <si>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</si>
  <si>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</si>
  <si>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</si>
  <si>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</si>
  <si>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</si>
  <si>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</si>
  <si>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</si>
  <si>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</si>
  <si>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</si>
  <si>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</si>
  <si>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</si>
  <si>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</si>
  <si>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</si>
  <si>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</si>
  <si>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</si>
  <si>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</si>
  <si>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</si>
  <si>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</si>
  <si>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</si>
  <si>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</si>
  <si>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</si>
  <si>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</si>
  <si>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</si>
  <si>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</si>
  <si>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</si>
  <si>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</si>
  <si>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</si>
  <si>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</si>
  <si>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</si>
  <si>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</si>
  <si>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</si>
  <si>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</si>
  <si>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</si>
  <si>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</si>
  <si>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</si>
  <si>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</si>
  <si>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</si>
  <si>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</si>
  <si>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</si>
  <si>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</si>
  <si>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</si>
  <si>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</si>
  <si>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</si>
  <si>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</si>
  <si>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</si>
  <si>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</si>
  <si>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</si>
  <si>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</si>
  <si>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</si>
  <si>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</si>
  <si>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</si>
  <si>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</si>
  <si>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</si>
  <si>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</si>
  <si>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</si>
  <si>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</si>
  <si>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</si>
  <si>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</si>
  <si>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</si>
  <si>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</si>
  <si>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</si>
  <si>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</si>
  <si>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</si>
  <si>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</si>
  <si>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</si>
  <si>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</si>
  <si>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</si>
  <si>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</si>
  <si>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</si>
  <si>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</si>
  <si>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</si>
  <si>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</si>
  <si>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</si>
  <si>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</si>
  <si>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</si>
  <si>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</si>
  <si>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</si>
  <si>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</si>
  <si>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</si>
  <si>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</si>
  <si>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</si>
  <si>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</si>
  <si>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</si>
  <si>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</si>
  <si>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</si>
  <si>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</si>
  <si>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</si>
  <si>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</si>
  <si>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</si>
  <si>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</si>
  <si>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</si>
  <si>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</si>
  <si>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</si>
  <si>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</si>
  <si>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</si>
  <si>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</si>
  <si>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</si>
  <si>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</si>
  <si>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</si>
  <si>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</si>
  <si>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</si>
  <si>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</si>
  <si>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</si>
  <si>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</si>
  <si>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</si>
  <si>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</si>
  <si>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</si>
  <si>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</si>
  <si>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</si>
  <si>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</si>
  <si>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</si>
  <si>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</si>
  <si>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</si>
  <si>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</si>
  <si>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</si>
  <si>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</si>
  <si>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</si>
  <si>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</si>
  <si>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</si>
  <si>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</si>
  <si>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</si>
  <si>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</si>
  <si>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</si>
  <si>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</si>
  <si>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</si>
  <si>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</si>
  <si>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</si>
  <si>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</si>
  <si>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</si>
  <si>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</si>
  <si>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</si>
  <si>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</si>
  <si>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</si>
  <si>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</si>
  <si>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</si>
  <si>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</si>
  <si>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</si>
  <si>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</si>
  <si>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</si>
  <si>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</si>
  <si>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</si>
  <si>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</si>
  <si>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</si>
  <si>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</si>
  <si>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</si>
  <si>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</si>
  <si>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</si>
  <si>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</si>
  <si>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</si>
  <si>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</si>
  <si>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</si>
  <si>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</si>
  <si>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</si>
  <si>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</si>
  <si>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</si>
  <si>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</si>
  <si>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</si>
  <si>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</si>
  <si>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</si>
  <si>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</si>
  <si>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</si>
  <si>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</si>
  <si>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</si>
  <si>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</si>
  <si>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</si>
  <si>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</si>
  <si>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</si>
  <si>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</si>
  <si>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</si>
  <si>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</si>
  <si>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</si>
  <si>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</si>
  <si>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</si>
  <si>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</si>
  <si>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</si>
  <si>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</si>
  <si>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</si>
  <si>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</si>
  <si>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</si>
  <si>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</si>
  <si>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</si>
  <si>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</si>
  <si>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</si>
  <si>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</si>
  <si>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</si>
  <si>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</si>
  <si>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</si>
  <si>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</si>
  <si>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</si>
  <si>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</si>
  <si>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</si>
  <si>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</si>
  <si>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</si>
  <si>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</si>
  <si>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</si>
  <si>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</si>
  <si>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</si>
  <si>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</si>
  <si>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</si>
  <si>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</si>
  <si>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</si>
  <si>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</si>
  <si>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</si>
  <si>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</si>
  <si>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</si>
  <si>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</si>
  <si>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</si>
  <si>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</si>
  <si>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</si>
  <si>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</si>
  <si>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</si>
  <si>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</si>
  <si>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</si>
  <si>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</si>
  <si>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</si>
  <si>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</si>
  <si>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</si>
  <si>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</si>
  <si>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</si>
  <si>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</si>
  <si>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</si>
  <si>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</si>
  <si>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</si>
  <si>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</si>
  <si>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</si>
  <si>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</si>
  <si>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</si>
  <si>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</si>
  <si>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</si>
  <si>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</si>
  <si>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</si>
  <si>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</si>
  <si>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</si>
  <si>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</si>
  <si>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</si>
  <si>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</si>
  <si>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</si>
  <si>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</si>
  <si>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</si>
  <si>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</si>
  <si>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</si>
  <si>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</si>
  <si>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</si>
  <si>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</si>
  <si>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</si>
  <si>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</si>
  <si>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</si>
  <si>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</si>
  <si>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</si>
  <si>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</si>
  <si>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</si>
  <si>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</si>
  <si>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</si>
  <si>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</si>
  <si>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</si>
  <si>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</si>
  <si>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</si>
  <si>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</si>
  <si>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</si>
  <si>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</si>
  <si>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</si>
  <si>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</si>
  <si>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</si>
  <si>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</si>
  <si>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</si>
  <si>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</si>
  <si>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</si>
  <si>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</si>
  <si>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</si>
  <si>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</si>
  <si>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</si>
  <si>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</si>
  <si>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</si>
  <si>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</si>
  <si>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</si>
  <si>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</si>
  <si>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</si>
  <si>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</si>
  <si>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</si>
  <si>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</si>
  <si>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</si>
  <si>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</si>
  <si>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</si>
  <si>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</si>
  <si>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</si>
  <si>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</si>
  <si>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</si>
  <si>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</si>
  <si>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</si>
  <si>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</si>
  <si>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</si>
  <si>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</si>
  <si>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</si>
  <si>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</si>
  <si>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</si>
  <si>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</si>
  <si>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OSOVNA ŠKOLA 22. LIPNJA</t>
  </si>
  <si>
    <t>FRANJE LOVRIĆA 27</t>
  </si>
  <si>
    <t>Ljubica Trdenić</t>
  </si>
  <si>
    <t>044-510-083</t>
  </si>
  <si>
    <t>044-521-037</t>
  </si>
  <si>
    <t>ljubica.trdenic@skole.hr</t>
  </si>
  <si>
    <t>ured@os-22lipnja-sk.skole.hr</t>
  </si>
  <si>
    <t>Azra Rađenović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</si>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</sst>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9717251</v>
      </c>
      <c r="D2" s="63">
        <f>PRRAS!E12</f>
        <v>10334449</v>
      </c>
      <c r="E2" s="63"/>
      <c r="F2" s="63"/>
      <c r="G2" s="64">
        <f t="shared" ref="G2:G65" si="0">(B2/1000)*(C2*1+D2*2)</f>
        <v>30386.149000000001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11620</v>
      </c>
      <c r="L10" s="50">
        <f>INT(VALUE(RefStr!B6))</f>
        <v>11620</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03313646</v>
      </c>
      <c r="L11" s="50">
        <f>INT(VALUE(RefStr!B8))</f>
        <v>3313646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OSOVNA ŠKOLA 22. LIPNJA</v>
      </c>
      <c r="L12" s="50">
        <f>LEN(Skriveni!K12)</f>
        <v>23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44000</v>
      </c>
      <c r="L13" s="50">
        <f>INT(VALUE(RefStr!B12))</f>
        <v>44000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SISAK</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FRANJE LOVRIĆA 27</v>
      </c>
      <c r="L15" s="50">
        <f>LEN(Skriveni!K15)</f>
        <v>17</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391</v>
      </c>
      <c r="L19" s="50">
        <f>INT(VALUE(RefStr!B22))</f>
        <v>391</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03</v>
      </c>
      <c r="L20" s="50">
        <f>IF(ISERROR(RefStr!H2),0,INT(VALUE(RefStr!H2)))</f>
        <v>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16018390550</v>
      </c>
      <c r="L21" s="50">
        <f>INT(VALUE(RefStr!K14))</f>
        <v>16018390550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Ljubica Trdenić</v>
      </c>
      <c r="L22" s="50">
        <f>LEN(RefStr!H25)</f>
        <v>15</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044-510-083</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044-521-037</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ljubica.trdenic@skole.hr</v>
      </c>
      <c r="L25" s="50">
        <f>LEN(RefStr!H29)</f>
        <v>24</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ured@os-22lipnja-sk.skole.hr</v>
      </c>
      <c r="L26" s="50">
        <f>LEN(RefStr!H31)</f>
        <v>28</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Azra Rađenović</v>
      </c>
      <c r="L27" s="50">
        <f>LEN(RefStr!H33)</f>
        <v>14</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179.563.361,28</v>
      </c>
      <c r="L28" s="50">
        <f>SUM(G2:G1561)</f>
        <v>179563361.28300011</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117022431.40900002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47700092.006000005</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13940959.302000001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899878.56600000011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7715340</v>
      </c>
      <c r="D46" s="58">
        <f>PRRAS!E56</f>
        <v>7764940</v>
      </c>
      <c r="E46" s="58">
        <v>0</v>
      </c>
      <c r="F46" s="58">
        <v>0</v>
      </c>
      <c r="G46" s="59">
        <f t="shared" si="0"/>
        <v>1046034.8999999999</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6751</v>
      </c>
      <c r="D58" s="58">
        <f>PRRAS!E68</f>
        <v>12982</v>
      </c>
      <c r="E58" s="58">
        <v>0</v>
      </c>
      <c r="F58" s="58">
        <v>0</v>
      </c>
      <c r="G58" s="59">
        <f t="shared" si="0"/>
        <v>1864.7550000000001</v>
      </c>
      <c r="H58" s="59">
        <f t="shared" si="1"/>
        <v>0</v>
      </c>
      <c r="I58" s="60">
        <v>0</v>
      </c>
    </row>
    <row r="59" spans="1:9" x14ac:dyDescent="0.2">
      <c r="A59" s="57">
        <v>151</v>
      </c>
      <c r="B59" s="58">
        <f>PRRAS!C69</f>
        <v>58</v>
      </c>
      <c r="C59" s="58">
        <f>PRRAS!D69</f>
        <v>6751</v>
      </c>
      <c r="D59" s="58">
        <f>PRRAS!E69</f>
        <v>12982</v>
      </c>
      <c r="E59" s="58">
        <v>0</v>
      </c>
      <c r="F59" s="58">
        <v>0</v>
      </c>
      <c r="G59" s="59">
        <f t="shared" si="0"/>
        <v>1897.47</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7596699</v>
      </c>
      <c r="D64" s="58">
        <f>PRRAS!E74</f>
        <v>7402420</v>
      </c>
      <c r="E64" s="58">
        <v>0</v>
      </c>
      <c r="F64" s="58">
        <v>0</v>
      </c>
      <c r="G64" s="59">
        <f t="shared" si="0"/>
        <v>1411296.9569999999</v>
      </c>
      <c r="H64" s="59">
        <f t="shared" si="1"/>
        <v>0</v>
      </c>
      <c r="I64" s="60">
        <v>0</v>
      </c>
    </row>
    <row r="65" spans="1:9" x14ac:dyDescent="0.2">
      <c r="A65" s="57">
        <v>151</v>
      </c>
      <c r="B65" s="58">
        <f>PRRAS!C75</f>
        <v>64</v>
      </c>
      <c r="C65" s="58">
        <f>PRRAS!D75</f>
        <v>7596699</v>
      </c>
      <c r="D65" s="58">
        <f>PRRAS!E75</f>
        <v>7402420</v>
      </c>
      <c r="E65" s="58">
        <v>0</v>
      </c>
      <c r="F65" s="58">
        <v>0</v>
      </c>
      <c r="G65" s="59">
        <f t="shared" si="0"/>
        <v>1433698.496</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111890</v>
      </c>
      <c r="D67" s="58">
        <f>PRRAS!E77</f>
        <v>349538</v>
      </c>
      <c r="E67" s="58">
        <v>0</v>
      </c>
      <c r="F67" s="58">
        <v>0</v>
      </c>
      <c r="G67" s="59">
        <f t="shared" si="2"/>
        <v>53523.756000000001</v>
      </c>
      <c r="H67" s="59">
        <f t="shared" si="3"/>
        <v>0</v>
      </c>
      <c r="I67" s="60">
        <v>0</v>
      </c>
    </row>
    <row r="68" spans="1:9" x14ac:dyDescent="0.2">
      <c r="A68" s="57">
        <v>151</v>
      </c>
      <c r="B68" s="58">
        <f>PRRAS!C78</f>
        <v>67</v>
      </c>
      <c r="C68" s="58">
        <f>PRRAS!D78</f>
        <v>111890</v>
      </c>
      <c r="D68" s="58">
        <f>PRRAS!E78</f>
        <v>349538</v>
      </c>
      <c r="E68" s="58">
        <v>0</v>
      </c>
      <c r="F68" s="58">
        <v>0</v>
      </c>
      <c r="G68" s="59">
        <f t="shared" si="2"/>
        <v>54334.722000000002</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551029</v>
      </c>
      <c r="D106" s="58">
        <f>PRRAS!E116</f>
        <v>605864</v>
      </c>
      <c r="E106" s="58">
        <v>0</v>
      </c>
      <c r="F106" s="58">
        <v>0</v>
      </c>
      <c r="G106" s="59">
        <f t="shared" si="2"/>
        <v>185089.48499999999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551029</v>
      </c>
      <c r="D112" s="58">
        <f>PRRAS!E122</f>
        <v>605864</v>
      </c>
      <c r="E112" s="58">
        <v>0</v>
      </c>
      <c r="F112" s="58">
        <v>0</v>
      </c>
      <c r="G112" s="59">
        <f t="shared" si="2"/>
        <v>195666.027</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551029</v>
      </c>
      <c r="D117" s="58">
        <f>PRRAS!E127</f>
        <v>605864</v>
      </c>
      <c r="E117" s="58">
        <v>0</v>
      </c>
      <c r="F117" s="58">
        <v>0</v>
      </c>
      <c r="G117" s="59">
        <f t="shared" si="2"/>
        <v>204479.81200000001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52620</v>
      </c>
      <c r="D124" s="58">
        <f>PRRAS!E134</f>
        <v>72623</v>
      </c>
      <c r="E124" s="58">
        <v>0</v>
      </c>
      <c r="F124" s="58">
        <v>0</v>
      </c>
      <c r="G124" s="59">
        <f t="shared" si="2"/>
        <v>24337.518</v>
      </c>
      <c r="H124" s="59">
        <f t="shared" si="3"/>
        <v>0</v>
      </c>
      <c r="I124" s="60">
        <v>0</v>
      </c>
    </row>
    <row r="125" spans="1:9" x14ac:dyDescent="0.2">
      <c r="A125" s="57">
        <v>151</v>
      </c>
      <c r="B125" s="58">
        <f>PRRAS!C135</f>
        <v>124</v>
      </c>
      <c r="C125" s="58">
        <f>PRRAS!D135</f>
        <v>22620</v>
      </c>
      <c r="D125" s="58">
        <f>PRRAS!E135</f>
        <v>32395</v>
      </c>
      <c r="E125" s="58">
        <v>0</v>
      </c>
      <c r="F125" s="58">
        <v>0</v>
      </c>
      <c r="G125" s="59">
        <f t="shared" si="2"/>
        <v>10838.84</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22620</v>
      </c>
      <c r="D127" s="58">
        <f>PRRAS!E137</f>
        <v>32395</v>
      </c>
      <c r="E127" s="58">
        <v>0</v>
      </c>
      <c r="F127" s="58">
        <v>0</v>
      </c>
      <c r="G127" s="59">
        <f t="shared" si="2"/>
        <v>11013.66</v>
      </c>
      <c r="H127" s="59">
        <f t="shared" si="3"/>
        <v>0</v>
      </c>
      <c r="I127" s="60">
        <v>0</v>
      </c>
    </row>
    <row r="128" spans="1:9" x14ac:dyDescent="0.2">
      <c r="A128" s="57">
        <v>151</v>
      </c>
      <c r="B128" s="58">
        <f>PRRAS!C138</f>
        <v>127</v>
      </c>
      <c r="C128" s="58">
        <f>PRRAS!D138</f>
        <v>30000</v>
      </c>
      <c r="D128" s="58">
        <f>PRRAS!E138</f>
        <v>40228</v>
      </c>
      <c r="E128" s="58">
        <v>0</v>
      </c>
      <c r="F128" s="58">
        <v>0</v>
      </c>
      <c r="G128" s="59">
        <f t="shared" si="2"/>
        <v>14027.912</v>
      </c>
      <c r="H128" s="59">
        <f t="shared" si="3"/>
        <v>0</v>
      </c>
      <c r="I128" s="60">
        <v>0</v>
      </c>
    </row>
    <row r="129" spans="1:9" x14ac:dyDescent="0.2">
      <c r="A129" s="57">
        <v>151</v>
      </c>
      <c r="B129" s="58">
        <f>PRRAS!C139</f>
        <v>128</v>
      </c>
      <c r="C129" s="58">
        <f>PRRAS!D139</f>
        <v>30000</v>
      </c>
      <c r="D129" s="58">
        <f>PRRAS!E139</f>
        <v>40228</v>
      </c>
      <c r="E129" s="58">
        <v>0</v>
      </c>
      <c r="F129" s="58">
        <v>0</v>
      </c>
      <c r="G129" s="59">
        <f t="shared" si="2"/>
        <v>14138.368</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1398262</v>
      </c>
      <c r="D131" s="58">
        <f>PRRAS!E141</f>
        <v>1891022</v>
      </c>
      <c r="E131" s="58">
        <v>0</v>
      </c>
      <c r="F131" s="58">
        <v>0</v>
      </c>
      <c r="G131" s="59">
        <f t="shared" si="4"/>
        <v>673439.78</v>
      </c>
      <c r="H131" s="59">
        <f t="shared" si="5"/>
        <v>0</v>
      </c>
      <c r="I131" s="60">
        <v>0</v>
      </c>
    </row>
    <row r="132" spans="1:9" x14ac:dyDescent="0.2">
      <c r="A132" s="57">
        <v>151</v>
      </c>
      <c r="B132" s="58">
        <f>PRRAS!C142</f>
        <v>131</v>
      </c>
      <c r="C132" s="58">
        <f>PRRAS!D142</f>
        <v>1398262</v>
      </c>
      <c r="D132" s="58">
        <f>PRRAS!E142</f>
        <v>1891022</v>
      </c>
      <c r="E132" s="58">
        <v>0</v>
      </c>
      <c r="F132" s="58">
        <v>0</v>
      </c>
      <c r="G132" s="59">
        <f t="shared" si="4"/>
        <v>678620.08600000001</v>
      </c>
      <c r="H132" s="59">
        <f t="shared" si="5"/>
        <v>0</v>
      </c>
      <c r="I132" s="60">
        <v>0</v>
      </c>
    </row>
    <row r="133" spans="1:9" x14ac:dyDescent="0.2">
      <c r="A133" s="57">
        <v>151</v>
      </c>
      <c r="B133" s="58">
        <f>PRRAS!C143</f>
        <v>132</v>
      </c>
      <c r="C133" s="58">
        <f>PRRAS!D143</f>
        <v>1358414</v>
      </c>
      <c r="D133" s="58">
        <f>PRRAS!E143</f>
        <v>1512557</v>
      </c>
      <c r="E133" s="58">
        <v>0</v>
      </c>
      <c r="F133" s="58">
        <v>0</v>
      </c>
      <c r="G133" s="59">
        <f t="shared" si="4"/>
        <v>578625.696</v>
      </c>
      <c r="H133" s="59">
        <f t="shared" si="5"/>
        <v>0</v>
      </c>
      <c r="I133" s="60">
        <v>0</v>
      </c>
    </row>
    <row r="134" spans="1:9" x14ac:dyDescent="0.2">
      <c r="A134" s="57">
        <v>151</v>
      </c>
      <c r="B134" s="58">
        <f>PRRAS!C144</f>
        <v>133</v>
      </c>
      <c r="C134" s="58">
        <f>PRRAS!D144</f>
        <v>39848</v>
      </c>
      <c r="D134" s="58">
        <f>PRRAS!E144</f>
        <v>378465</v>
      </c>
      <c r="E134" s="58">
        <v>0</v>
      </c>
      <c r="F134" s="58">
        <v>0</v>
      </c>
      <c r="G134" s="59">
        <f t="shared" si="4"/>
        <v>105971.474</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9666756</v>
      </c>
      <c r="D149" s="58">
        <f>PRRAS!E159</f>
        <v>9831003</v>
      </c>
      <c r="E149" s="58">
        <v>0</v>
      </c>
      <c r="F149" s="58">
        <v>0</v>
      </c>
      <c r="G149" s="59">
        <f t="shared" si="4"/>
        <v>4340656.7759999996</v>
      </c>
      <c r="H149" s="59">
        <f t="shared" si="5"/>
        <v>0</v>
      </c>
      <c r="I149" s="60">
        <v>0</v>
      </c>
    </row>
    <row r="150" spans="1:9" x14ac:dyDescent="0.2">
      <c r="A150" s="57">
        <v>151</v>
      </c>
      <c r="B150" s="58">
        <f>PRRAS!C160</f>
        <v>149</v>
      </c>
      <c r="C150" s="58">
        <f>PRRAS!D160</f>
        <v>7638020</v>
      </c>
      <c r="D150" s="58">
        <f>PRRAS!E160</f>
        <v>7720521</v>
      </c>
      <c r="E150" s="58">
        <v>0</v>
      </c>
      <c r="F150" s="58">
        <v>0</v>
      </c>
      <c r="G150" s="59">
        <f t="shared" si="4"/>
        <v>3438780.2379999999</v>
      </c>
      <c r="H150" s="59">
        <f t="shared" si="5"/>
        <v>0</v>
      </c>
      <c r="I150" s="60">
        <v>0</v>
      </c>
    </row>
    <row r="151" spans="1:9" x14ac:dyDescent="0.2">
      <c r="A151" s="57">
        <v>151</v>
      </c>
      <c r="B151" s="58">
        <f>PRRAS!C161</f>
        <v>150</v>
      </c>
      <c r="C151" s="58">
        <f>PRRAS!D161</f>
        <v>6192237</v>
      </c>
      <c r="D151" s="58">
        <f>PRRAS!E161</f>
        <v>6319156</v>
      </c>
      <c r="E151" s="58">
        <v>0</v>
      </c>
      <c r="F151" s="58">
        <v>0</v>
      </c>
      <c r="G151" s="59">
        <f t="shared" si="4"/>
        <v>2824582.35</v>
      </c>
      <c r="H151" s="59">
        <f t="shared" si="5"/>
        <v>0</v>
      </c>
      <c r="I151" s="60">
        <v>0</v>
      </c>
    </row>
    <row r="152" spans="1:9" x14ac:dyDescent="0.2">
      <c r="A152" s="57">
        <v>151</v>
      </c>
      <c r="B152" s="58">
        <f>PRRAS!C162</f>
        <v>151</v>
      </c>
      <c r="C152" s="58">
        <f>PRRAS!D162</f>
        <v>6024411</v>
      </c>
      <c r="D152" s="58">
        <f>PRRAS!E162</f>
        <v>6125774</v>
      </c>
      <c r="E152" s="58">
        <v>0</v>
      </c>
      <c r="F152" s="58">
        <v>0</v>
      </c>
      <c r="G152" s="59">
        <f t="shared" si="4"/>
        <v>2759669.8089999999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42444</v>
      </c>
      <c r="D154" s="58">
        <f>PRRAS!E164</f>
        <v>77993</v>
      </c>
      <c r="E154" s="58">
        <v>0</v>
      </c>
      <c r="F154" s="58">
        <v>0</v>
      </c>
      <c r="G154" s="59">
        <f t="shared" si="4"/>
        <v>30359.79</v>
      </c>
      <c r="H154" s="59">
        <f t="shared" si="5"/>
        <v>0</v>
      </c>
      <c r="I154" s="60">
        <v>0</v>
      </c>
    </row>
    <row r="155" spans="1:9" x14ac:dyDescent="0.2">
      <c r="A155" s="57">
        <v>151</v>
      </c>
      <c r="B155" s="58">
        <f>PRRAS!C165</f>
        <v>154</v>
      </c>
      <c r="C155" s="58">
        <f>PRRAS!D165</f>
        <v>125382</v>
      </c>
      <c r="D155" s="58">
        <f>PRRAS!E165</f>
        <v>115389</v>
      </c>
      <c r="E155" s="58">
        <v>0</v>
      </c>
      <c r="F155" s="58">
        <v>0</v>
      </c>
      <c r="G155" s="59">
        <f t="shared" si="4"/>
        <v>54848.639999999999</v>
      </c>
      <c r="H155" s="59">
        <f t="shared" si="5"/>
        <v>0</v>
      </c>
      <c r="I155" s="60">
        <v>0</v>
      </c>
    </row>
    <row r="156" spans="1:9" x14ac:dyDescent="0.2">
      <c r="A156" s="57">
        <v>151</v>
      </c>
      <c r="B156" s="58">
        <f>PRRAS!C166</f>
        <v>155</v>
      </c>
      <c r="C156" s="58">
        <f>PRRAS!D166</f>
        <v>360747</v>
      </c>
      <c r="D156" s="58">
        <f>PRRAS!E166</f>
        <v>290125</v>
      </c>
      <c r="E156" s="58">
        <v>0</v>
      </c>
      <c r="F156" s="58">
        <v>0</v>
      </c>
      <c r="G156" s="59">
        <f t="shared" si="4"/>
        <v>145854.535</v>
      </c>
      <c r="H156" s="59">
        <f t="shared" si="5"/>
        <v>0</v>
      </c>
      <c r="I156" s="60">
        <v>0</v>
      </c>
    </row>
    <row r="157" spans="1:9" x14ac:dyDescent="0.2">
      <c r="A157" s="57">
        <v>151</v>
      </c>
      <c r="B157" s="58">
        <f>PRRAS!C167</f>
        <v>156</v>
      </c>
      <c r="C157" s="58">
        <f>PRRAS!D167</f>
        <v>1085036</v>
      </c>
      <c r="D157" s="58">
        <f>PRRAS!E167</f>
        <v>1111240</v>
      </c>
      <c r="E157" s="58">
        <v>0</v>
      </c>
      <c r="F157" s="58">
        <v>0</v>
      </c>
      <c r="G157" s="59">
        <f t="shared" si="4"/>
        <v>515972.49599999998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959237</v>
      </c>
      <c r="D159" s="58">
        <f>PRRAS!E169</f>
        <v>979444</v>
      </c>
      <c r="E159" s="58">
        <v>0</v>
      </c>
      <c r="F159" s="58">
        <v>0</v>
      </c>
      <c r="G159" s="59">
        <f t="shared" si="4"/>
        <v>461063.75</v>
      </c>
      <c r="H159" s="59">
        <f t="shared" si="5"/>
        <v>0</v>
      </c>
      <c r="I159" s="60">
        <v>0</v>
      </c>
    </row>
    <row r="160" spans="1:9" x14ac:dyDescent="0.2">
      <c r="A160" s="57">
        <v>151</v>
      </c>
      <c r="B160" s="58">
        <f>PRRAS!C170</f>
        <v>159</v>
      </c>
      <c r="C160" s="58">
        <f>PRRAS!D170</f>
        <v>125799</v>
      </c>
      <c r="D160" s="58">
        <f>PRRAS!E170</f>
        <v>131796</v>
      </c>
      <c r="E160" s="58">
        <v>0</v>
      </c>
      <c r="F160" s="58">
        <v>0</v>
      </c>
      <c r="G160" s="59">
        <f t="shared" si="4"/>
        <v>61913.169000000002</v>
      </c>
      <c r="H160" s="59">
        <f t="shared" si="5"/>
        <v>0</v>
      </c>
      <c r="I160" s="60">
        <v>0</v>
      </c>
    </row>
    <row r="161" spans="1:9" x14ac:dyDescent="0.2">
      <c r="A161" s="57">
        <v>151</v>
      </c>
      <c r="B161" s="58">
        <f>PRRAS!C171</f>
        <v>160</v>
      </c>
      <c r="C161" s="58">
        <f>PRRAS!D171</f>
        <v>1918836</v>
      </c>
      <c r="D161" s="58">
        <f>PRRAS!E171</f>
        <v>1994742</v>
      </c>
      <c r="E161" s="58">
        <v>0</v>
      </c>
      <c r="F161" s="58">
        <v>0</v>
      </c>
      <c r="G161" s="59">
        <f t="shared" si="4"/>
        <v>945331.20000000007</v>
      </c>
      <c r="H161" s="59">
        <f t="shared" si="5"/>
        <v>0</v>
      </c>
      <c r="I161" s="60">
        <v>0</v>
      </c>
    </row>
    <row r="162" spans="1:9" x14ac:dyDescent="0.2">
      <c r="A162" s="57">
        <v>151</v>
      </c>
      <c r="B162" s="58">
        <f>PRRAS!C172</f>
        <v>161</v>
      </c>
      <c r="C162" s="58">
        <f>PRRAS!D172</f>
        <v>205245</v>
      </c>
      <c r="D162" s="58">
        <f>PRRAS!E172</f>
        <v>263027</v>
      </c>
      <c r="E162" s="58">
        <v>0</v>
      </c>
      <c r="F162" s="58">
        <v>0</v>
      </c>
      <c r="G162" s="59">
        <f t="shared" si="4"/>
        <v>117739.13900000001</v>
      </c>
      <c r="H162" s="59">
        <f t="shared" si="5"/>
        <v>0</v>
      </c>
      <c r="I162" s="60">
        <v>0</v>
      </c>
    </row>
    <row r="163" spans="1:9" x14ac:dyDescent="0.2">
      <c r="A163" s="57">
        <v>151</v>
      </c>
      <c r="B163" s="58">
        <f>PRRAS!C173</f>
        <v>162</v>
      </c>
      <c r="C163" s="58">
        <f>PRRAS!D173</f>
        <v>41347</v>
      </c>
      <c r="D163" s="58">
        <f>PRRAS!E173</f>
        <v>49055</v>
      </c>
      <c r="E163" s="58">
        <v>0</v>
      </c>
      <c r="F163" s="58">
        <v>0</v>
      </c>
      <c r="G163" s="59">
        <f t="shared" si="4"/>
        <v>22592.034</v>
      </c>
      <c r="H163" s="59">
        <f t="shared" si="5"/>
        <v>0</v>
      </c>
      <c r="I163" s="60">
        <v>0</v>
      </c>
    </row>
    <row r="164" spans="1:9" x14ac:dyDescent="0.2">
      <c r="A164" s="57">
        <v>151</v>
      </c>
      <c r="B164" s="58">
        <f>PRRAS!C174</f>
        <v>163</v>
      </c>
      <c r="C164" s="58">
        <f>PRRAS!D174</f>
        <v>157375</v>
      </c>
      <c r="D164" s="58">
        <f>PRRAS!E174</f>
        <v>202901</v>
      </c>
      <c r="E164" s="58">
        <v>0</v>
      </c>
      <c r="F164" s="58">
        <v>0</v>
      </c>
      <c r="G164" s="59">
        <f t="shared" si="4"/>
        <v>91797.85100000001</v>
      </c>
      <c r="H164" s="59">
        <f t="shared" si="5"/>
        <v>0</v>
      </c>
      <c r="I164" s="60">
        <v>0</v>
      </c>
    </row>
    <row r="165" spans="1:9" x14ac:dyDescent="0.2">
      <c r="A165" s="57">
        <v>151</v>
      </c>
      <c r="B165" s="58">
        <f>PRRAS!C175</f>
        <v>164</v>
      </c>
      <c r="C165" s="58">
        <f>PRRAS!D175</f>
        <v>6523</v>
      </c>
      <c r="D165" s="58">
        <f>PRRAS!E175</f>
        <v>11071</v>
      </c>
      <c r="E165" s="58">
        <v>0</v>
      </c>
      <c r="F165" s="58">
        <v>0</v>
      </c>
      <c r="G165" s="59">
        <f t="shared" si="4"/>
        <v>4701.0600000000004</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999415</v>
      </c>
      <c r="D167" s="58">
        <f>PRRAS!E177</f>
        <v>1047639</v>
      </c>
      <c r="E167" s="58">
        <v>0</v>
      </c>
      <c r="F167" s="58">
        <v>0</v>
      </c>
      <c r="G167" s="59">
        <f t="shared" si="4"/>
        <v>513719.038</v>
      </c>
      <c r="H167" s="59">
        <f t="shared" si="5"/>
        <v>0</v>
      </c>
      <c r="I167" s="60">
        <v>0</v>
      </c>
    </row>
    <row r="168" spans="1:9" x14ac:dyDescent="0.2">
      <c r="A168" s="57">
        <v>151</v>
      </c>
      <c r="B168" s="58">
        <f>PRRAS!C178</f>
        <v>167</v>
      </c>
      <c r="C168" s="58">
        <f>PRRAS!D178</f>
        <v>113986</v>
      </c>
      <c r="D168" s="58">
        <f>PRRAS!E178</f>
        <v>103824</v>
      </c>
      <c r="E168" s="58">
        <v>0</v>
      </c>
      <c r="F168" s="58">
        <v>0</v>
      </c>
      <c r="G168" s="59">
        <f t="shared" si="4"/>
        <v>53712.878000000004</v>
      </c>
      <c r="H168" s="59">
        <f t="shared" si="5"/>
        <v>0</v>
      </c>
      <c r="I168" s="60">
        <v>0</v>
      </c>
    </row>
    <row r="169" spans="1:9" x14ac:dyDescent="0.2">
      <c r="A169" s="57">
        <v>151</v>
      </c>
      <c r="B169" s="58">
        <f>PRRAS!C179</f>
        <v>168</v>
      </c>
      <c r="C169" s="58">
        <f>PRRAS!D179</f>
        <v>501793</v>
      </c>
      <c r="D169" s="58">
        <f>PRRAS!E179</f>
        <v>591268</v>
      </c>
      <c r="E169" s="58">
        <v>0</v>
      </c>
      <c r="F169" s="58">
        <v>0</v>
      </c>
      <c r="G169" s="59">
        <f t="shared" si="4"/>
        <v>282967.272</v>
      </c>
      <c r="H169" s="59">
        <f t="shared" si="5"/>
        <v>0</v>
      </c>
      <c r="I169" s="60">
        <v>0</v>
      </c>
    </row>
    <row r="170" spans="1:9" x14ac:dyDescent="0.2">
      <c r="A170" s="57">
        <v>151</v>
      </c>
      <c r="B170" s="58">
        <f>PRRAS!C180</f>
        <v>169</v>
      </c>
      <c r="C170" s="58">
        <f>PRRAS!D180</f>
        <v>297760</v>
      </c>
      <c r="D170" s="58">
        <f>PRRAS!E180</f>
        <v>284250</v>
      </c>
      <c r="E170" s="58">
        <v>0</v>
      </c>
      <c r="F170" s="58">
        <v>0</v>
      </c>
      <c r="G170" s="59">
        <f t="shared" si="4"/>
        <v>146397.94</v>
      </c>
      <c r="H170" s="59">
        <f t="shared" si="5"/>
        <v>0</v>
      </c>
      <c r="I170" s="60">
        <v>0</v>
      </c>
    </row>
    <row r="171" spans="1:9" x14ac:dyDescent="0.2">
      <c r="A171" s="57">
        <v>151</v>
      </c>
      <c r="B171" s="58">
        <f>PRRAS!C181</f>
        <v>170</v>
      </c>
      <c r="C171" s="58">
        <f>PRRAS!D181</f>
        <v>51710</v>
      </c>
      <c r="D171" s="58">
        <f>PRRAS!E181</f>
        <v>39455</v>
      </c>
      <c r="E171" s="58">
        <v>0</v>
      </c>
      <c r="F171" s="58">
        <v>0</v>
      </c>
      <c r="G171" s="59">
        <f t="shared" si="4"/>
        <v>22205.4</v>
      </c>
      <c r="H171" s="59">
        <f t="shared" si="5"/>
        <v>0</v>
      </c>
      <c r="I171" s="60">
        <v>0</v>
      </c>
    </row>
    <row r="172" spans="1:9" x14ac:dyDescent="0.2">
      <c r="A172" s="57">
        <v>151</v>
      </c>
      <c r="B172" s="58">
        <f>PRRAS!C182</f>
        <v>171</v>
      </c>
      <c r="C172" s="58">
        <f>PRRAS!D182</f>
        <v>31015</v>
      </c>
      <c r="D172" s="58">
        <f>PRRAS!E182</f>
        <v>20704</v>
      </c>
      <c r="E172" s="58">
        <v>0</v>
      </c>
      <c r="F172" s="58">
        <v>0</v>
      </c>
      <c r="G172" s="59">
        <f t="shared" si="4"/>
        <v>12384.333000000001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3151</v>
      </c>
      <c r="D174" s="58">
        <f>PRRAS!E184</f>
        <v>8138</v>
      </c>
      <c r="E174" s="58">
        <v>0</v>
      </c>
      <c r="F174" s="58">
        <v>0</v>
      </c>
      <c r="G174" s="59">
        <f t="shared" si="4"/>
        <v>3360.8709999999996</v>
      </c>
      <c r="H174" s="59">
        <f t="shared" si="5"/>
        <v>0</v>
      </c>
      <c r="I174" s="60">
        <v>0</v>
      </c>
    </row>
    <row r="175" spans="1:9" x14ac:dyDescent="0.2">
      <c r="A175" s="57">
        <v>151</v>
      </c>
      <c r="B175" s="58">
        <f>PRRAS!C185</f>
        <v>174</v>
      </c>
      <c r="C175" s="58">
        <f>PRRAS!D185</f>
        <v>679697</v>
      </c>
      <c r="D175" s="58">
        <f>PRRAS!E185</f>
        <v>663254</v>
      </c>
      <c r="E175" s="58">
        <v>0</v>
      </c>
      <c r="F175" s="58">
        <v>0</v>
      </c>
      <c r="G175" s="59">
        <f t="shared" si="4"/>
        <v>349079.67</v>
      </c>
      <c r="H175" s="59">
        <f t="shared" si="5"/>
        <v>0</v>
      </c>
      <c r="I175" s="60">
        <v>0</v>
      </c>
    </row>
    <row r="176" spans="1:9" x14ac:dyDescent="0.2">
      <c r="A176" s="57">
        <v>151</v>
      </c>
      <c r="B176" s="58">
        <f>PRRAS!C186</f>
        <v>175</v>
      </c>
      <c r="C176" s="58">
        <f>PRRAS!D186</f>
        <v>455273</v>
      </c>
      <c r="D176" s="58">
        <f>PRRAS!E186</f>
        <v>357397</v>
      </c>
      <c r="E176" s="58">
        <v>0</v>
      </c>
      <c r="F176" s="58">
        <v>0</v>
      </c>
      <c r="G176" s="59">
        <f t="shared" si="4"/>
        <v>204761.72499999998</v>
      </c>
      <c r="H176" s="59">
        <f t="shared" si="5"/>
        <v>0</v>
      </c>
      <c r="I176" s="60">
        <v>0</v>
      </c>
    </row>
    <row r="177" spans="1:9" x14ac:dyDescent="0.2">
      <c r="A177" s="57">
        <v>151</v>
      </c>
      <c r="B177" s="58">
        <f>PRRAS!C187</f>
        <v>176</v>
      </c>
      <c r="C177" s="58">
        <f>PRRAS!D187</f>
        <v>65264</v>
      </c>
      <c r="D177" s="58">
        <f>PRRAS!E187</f>
        <v>180502</v>
      </c>
      <c r="E177" s="58">
        <v>0</v>
      </c>
      <c r="F177" s="58">
        <v>0</v>
      </c>
      <c r="G177" s="59">
        <f t="shared" si="4"/>
        <v>75023.167999999991</v>
      </c>
      <c r="H177" s="59">
        <f t="shared" si="5"/>
        <v>0</v>
      </c>
      <c r="I177" s="60">
        <v>0</v>
      </c>
    </row>
    <row r="178" spans="1:9" x14ac:dyDescent="0.2">
      <c r="A178" s="57">
        <v>151</v>
      </c>
      <c r="B178" s="58">
        <f>PRRAS!C188</f>
        <v>177</v>
      </c>
      <c r="C178" s="58">
        <f>PRRAS!D188</f>
        <v>10384</v>
      </c>
      <c r="D178" s="58">
        <f>PRRAS!E188</f>
        <v>2522</v>
      </c>
      <c r="E178" s="58">
        <v>0</v>
      </c>
      <c r="F178" s="58">
        <v>0</v>
      </c>
      <c r="G178" s="59">
        <f t="shared" si="4"/>
        <v>2730.7559999999999</v>
      </c>
      <c r="H178" s="59">
        <f t="shared" si="5"/>
        <v>0</v>
      </c>
      <c r="I178" s="60">
        <v>0</v>
      </c>
    </row>
    <row r="179" spans="1:9" x14ac:dyDescent="0.2">
      <c r="A179" s="57">
        <v>151</v>
      </c>
      <c r="B179" s="58">
        <f>PRRAS!C189</f>
        <v>178</v>
      </c>
      <c r="C179" s="58">
        <f>PRRAS!D189</f>
        <v>79408</v>
      </c>
      <c r="D179" s="58">
        <f>PRRAS!E189</f>
        <v>74215</v>
      </c>
      <c r="E179" s="58">
        <v>0</v>
      </c>
      <c r="F179" s="58">
        <v>0</v>
      </c>
      <c r="G179" s="59">
        <f t="shared" si="4"/>
        <v>40555.163999999997</v>
      </c>
      <c r="H179" s="59">
        <f t="shared" si="5"/>
        <v>0</v>
      </c>
      <c r="I179" s="60">
        <v>0</v>
      </c>
    </row>
    <row r="180" spans="1:9" x14ac:dyDescent="0.2">
      <c r="A180" s="57">
        <v>151</v>
      </c>
      <c r="B180" s="58">
        <f>PRRAS!C190</f>
        <v>179</v>
      </c>
      <c r="C180" s="58">
        <f>PRRAS!D190</f>
        <v>13530</v>
      </c>
      <c r="D180" s="58">
        <f>PRRAS!E190</f>
        <v>15737</v>
      </c>
      <c r="E180" s="58">
        <v>0</v>
      </c>
      <c r="F180" s="58">
        <v>0</v>
      </c>
      <c r="G180" s="59">
        <f t="shared" si="4"/>
        <v>8055.7159999999994</v>
      </c>
      <c r="H180" s="59">
        <f t="shared" si="5"/>
        <v>0</v>
      </c>
      <c r="I180" s="60">
        <v>0</v>
      </c>
    </row>
    <row r="181" spans="1:9" x14ac:dyDescent="0.2">
      <c r="A181" s="57">
        <v>151</v>
      </c>
      <c r="B181" s="58">
        <f>PRRAS!C191</f>
        <v>180</v>
      </c>
      <c r="C181" s="58">
        <f>PRRAS!D191</f>
        <v>18433</v>
      </c>
      <c r="D181" s="58">
        <f>PRRAS!E191</f>
        <v>13194</v>
      </c>
      <c r="E181" s="58">
        <v>0</v>
      </c>
      <c r="F181" s="58">
        <v>0</v>
      </c>
      <c r="G181" s="59">
        <f t="shared" si="4"/>
        <v>8067.78</v>
      </c>
      <c r="H181" s="59">
        <f t="shared" si="5"/>
        <v>0</v>
      </c>
      <c r="I181" s="60">
        <v>0</v>
      </c>
    </row>
    <row r="182" spans="1:9" x14ac:dyDescent="0.2">
      <c r="A182" s="57">
        <v>151</v>
      </c>
      <c r="B182" s="58">
        <f>PRRAS!C192</f>
        <v>181</v>
      </c>
      <c r="C182" s="58">
        <f>PRRAS!D192</f>
        <v>19034</v>
      </c>
      <c r="D182" s="58">
        <f>PRRAS!E192</f>
        <v>1897</v>
      </c>
      <c r="E182" s="58">
        <v>0</v>
      </c>
      <c r="F182" s="58">
        <v>0</v>
      </c>
      <c r="G182" s="59">
        <f t="shared" si="4"/>
        <v>4131.8679999999995</v>
      </c>
      <c r="H182" s="59">
        <f t="shared" si="5"/>
        <v>0</v>
      </c>
      <c r="I182" s="60">
        <v>0</v>
      </c>
    </row>
    <row r="183" spans="1:9" x14ac:dyDescent="0.2">
      <c r="A183" s="57">
        <v>151</v>
      </c>
      <c r="B183" s="58">
        <f>PRRAS!C193</f>
        <v>182</v>
      </c>
      <c r="C183" s="58">
        <f>PRRAS!D193</f>
        <v>12611</v>
      </c>
      <c r="D183" s="58">
        <f>PRRAS!E193</f>
        <v>14220</v>
      </c>
      <c r="E183" s="58">
        <v>0</v>
      </c>
      <c r="F183" s="58">
        <v>0</v>
      </c>
      <c r="G183" s="59">
        <f t="shared" si="4"/>
        <v>7471.2820000000002</v>
      </c>
      <c r="H183" s="59">
        <f t="shared" si="5"/>
        <v>0</v>
      </c>
      <c r="I183" s="60">
        <v>0</v>
      </c>
    </row>
    <row r="184" spans="1:9" x14ac:dyDescent="0.2">
      <c r="A184" s="57">
        <v>151</v>
      </c>
      <c r="B184" s="58">
        <f>PRRAS!C194</f>
        <v>183</v>
      </c>
      <c r="C184" s="58">
        <f>PRRAS!D194</f>
        <v>5760</v>
      </c>
      <c r="D184" s="58">
        <f>PRRAS!E194</f>
        <v>3570</v>
      </c>
      <c r="E184" s="58">
        <v>0</v>
      </c>
      <c r="F184" s="58">
        <v>0</v>
      </c>
      <c r="G184" s="59">
        <f t="shared" si="4"/>
        <v>2360.6999999999998</v>
      </c>
      <c r="H184" s="59">
        <f t="shared" si="5"/>
        <v>0</v>
      </c>
      <c r="I184" s="60">
        <v>0</v>
      </c>
    </row>
    <row r="185" spans="1:9" x14ac:dyDescent="0.2">
      <c r="A185" s="57">
        <v>151</v>
      </c>
      <c r="B185" s="58">
        <f>PRRAS!C195</f>
        <v>184</v>
      </c>
      <c r="C185" s="58">
        <f>PRRAS!D195</f>
        <v>25390</v>
      </c>
      <c r="D185" s="58">
        <f>PRRAS!E195</f>
        <v>11522</v>
      </c>
      <c r="E185" s="58">
        <v>0</v>
      </c>
      <c r="F185" s="58">
        <v>0</v>
      </c>
      <c r="G185" s="59">
        <f t="shared" si="4"/>
        <v>8911.8559999999998</v>
      </c>
      <c r="H185" s="59">
        <f t="shared" si="5"/>
        <v>0</v>
      </c>
      <c r="I185" s="60">
        <v>0</v>
      </c>
    </row>
    <row r="186" spans="1:9" x14ac:dyDescent="0.2">
      <c r="A186" s="57">
        <v>151</v>
      </c>
      <c r="B186" s="58">
        <f>PRRAS!C196</f>
        <v>185</v>
      </c>
      <c r="C186" s="58">
        <f>PRRAS!D196</f>
        <v>9089</v>
      </c>
      <c r="D186" s="58">
        <f>PRRAS!E196</f>
        <v>9300</v>
      </c>
      <c r="E186" s="58">
        <v>0</v>
      </c>
      <c r="F186" s="58">
        <v>0</v>
      </c>
      <c r="G186" s="59">
        <f t="shared" si="4"/>
        <v>5122.4650000000001</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5162</v>
      </c>
      <c r="D188" s="58">
        <f>PRRAS!E198</f>
        <v>3867</v>
      </c>
      <c r="E188" s="58">
        <v>0</v>
      </c>
      <c r="F188" s="58">
        <v>0</v>
      </c>
      <c r="G188" s="59">
        <f t="shared" si="4"/>
        <v>2411.5520000000001</v>
      </c>
      <c r="H188" s="59">
        <f t="shared" si="5"/>
        <v>0</v>
      </c>
      <c r="I188" s="60">
        <v>0</v>
      </c>
    </row>
    <row r="189" spans="1:9" x14ac:dyDescent="0.2">
      <c r="A189" s="57">
        <v>151</v>
      </c>
      <c r="B189" s="58">
        <f>PRRAS!C199</f>
        <v>188</v>
      </c>
      <c r="C189" s="58">
        <f>PRRAS!D199</f>
        <v>748</v>
      </c>
      <c r="D189" s="58">
        <f>PRRAS!E199</f>
        <v>156</v>
      </c>
      <c r="E189" s="58">
        <v>0</v>
      </c>
      <c r="F189" s="58">
        <v>0</v>
      </c>
      <c r="G189" s="59">
        <f t="shared" si="4"/>
        <v>199.28</v>
      </c>
      <c r="H189" s="59">
        <f t="shared" si="5"/>
        <v>0</v>
      </c>
      <c r="I189" s="60">
        <v>0</v>
      </c>
    </row>
    <row r="190" spans="1:9" x14ac:dyDescent="0.2">
      <c r="A190" s="57">
        <v>151</v>
      </c>
      <c r="B190" s="58">
        <f>PRRAS!C200</f>
        <v>189</v>
      </c>
      <c r="C190" s="58">
        <f>PRRAS!D200</f>
        <v>1100</v>
      </c>
      <c r="D190" s="58">
        <f>PRRAS!E200</f>
        <v>1200</v>
      </c>
      <c r="E190" s="58">
        <v>0</v>
      </c>
      <c r="F190" s="58">
        <v>0</v>
      </c>
      <c r="G190" s="59">
        <f t="shared" si="4"/>
        <v>661.5</v>
      </c>
      <c r="H190" s="59">
        <f t="shared" si="5"/>
        <v>0</v>
      </c>
      <c r="I190" s="60">
        <v>0</v>
      </c>
    </row>
    <row r="191" spans="1:9" x14ac:dyDescent="0.2">
      <c r="A191" s="57">
        <v>151</v>
      </c>
      <c r="B191" s="58">
        <f>PRRAS!C201</f>
        <v>190</v>
      </c>
      <c r="C191" s="58">
        <f>PRRAS!D201</f>
        <v>450</v>
      </c>
      <c r="D191" s="58">
        <f>PRRAS!E201</f>
        <v>0</v>
      </c>
      <c r="E191" s="58">
        <v>0</v>
      </c>
      <c r="F191" s="58">
        <v>0</v>
      </c>
      <c r="G191" s="59">
        <f t="shared" si="4"/>
        <v>85.5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1629</v>
      </c>
      <c r="D193" s="58">
        <f>PRRAS!E203</f>
        <v>4077</v>
      </c>
      <c r="E193" s="58">
        <v>0</v>
      </c>
      <c r="F193" s="58">
        <v>0</v>
      </c>
      <c r="G193" s="59">
        <f t="shared" si="4"/>
        <v>1878.336</v>
      </c>
      <c r="H193" s="59">
        <f t="shared" si="5"/>
        <v>0</v>
      </c>
      <c r="I193" s="60">
        <v>0</v>
      </c>
    </row>
    <row r="194" spans="1:9" x14ac:dyDescent="0.2">
      <c r="A194" s="57">
        <v>151</v>
      </c>
      <c r="B194" s="58">
        <f>PRRAS!C204</f>
        <v>193</v>
      </c>
      <c r="C194" s="58">
        <f>PRRAS!D204</f>
        <v>0</v>
      </c>
      <c r="D194" s="58">
        <f>PRRAS!E204</f>
        <v>0</v>
      </c>
      <c r="E194" s="58">
        <v>0</v>
      </c>
      <c r="F194" s="58">
        <v>0</v>
      </c>
      <c r="G194" s="59">
        <f t="shared" ref="G194:G257" si="6">(B194/1000)*(C194*1+D194*2)</f>
        <v>0</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0</v>
      </c>
      <c r="D208" s="58">
        <f>PRRAS!E218</f>
        <v>0</v>
      </c>
      <c r="E208" s="58">
        <v>0</v>
      </c>
      <c r="F208" s="58">
        <v>0</v>
      </c>
      <c r="G208" s="59">
        <f t="shared" si="6"/>
        <v>0</v>
      </c>
      <c r="H208" s="59">
        <f t="shared" si="7"/>
        <v>0</v>
      </c>
      <c r="I208" s="60">
        <v>0</v>
      </c>
    </row>
    <row r="209" spans="1:9" x14ac:dyDescent="0.2">
      <c r="A209" s="57">
        <v>151</v>
      </c>
      <c r="B209" s="58">
        <f>PRRAS!C219</f>
        <v>208</v>
      </c>
      <c r="C209" s="58">
        <f>PRRAS!D219</f>
        <v>0</v>
      </c>
      <c r="D209" s="58">
        <f>PRRAS!E219</f>
        <v>0</v>
      </c>
      <c r="E209" s="58">
        <v>0</v>
      </c>
      <c r="F209" s="58">
        <v>0</v>
      </c>
      <c r="G209" s="59">
        <f t="shared" si="6"/>
        <v>0</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109900</v>
      </c>
      <c r="D247" s="58">
        <f>PRRAS!E257</f>
        <v>115740</v>
      </c>
      <c r="E247" s="58">
        <v>0</v>
      </c>
      <c r="F247" s="58">
        <v>0</v>
      </c>
      <c r="G247" s="59">
        <f t="shared" si="6"/>
        <v>83979.48</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109900</v>
      </c>
      <c r="D254" s="58">
        <f>PRRAS!E264</f>
        <v>115740</v>
      </c>
      <c r="E254" s="58">
        <v>0</v>
      </c>
      <c r="F254" s="58">
        <v>0</v>
      </c>
      <c r="G254" s="59">
        <f t="shared" si="6"/>
        <v>86369.14</v>
      </c>
      <c r="H254" s="59">
        <f t="shared" si="7"/>
        <v>0</v>
      </c>
      <c r="I254" s="60">
        <v>0</v>
      </c>
    </row>
    <row r="255" spans="1:9" x14ac:dyDescent="0.2">
      <c r="A255" s="57">
        <v>151</v>
      </c>
      <c r="B255" s="58">
        <f>PRRAS!C265</f>
        <v>254</v>
      </c>
      <c r="C255" s="58">
        <f>PRRAS!D265</f>
        <v>55229</v>
      </c>
      <c r="D255" s="58">
        <f>PRRAS!E265</f>
        <v>69276</v>
      </c>
      <c r="E255" s="58">
        <v>0</v>
      </c>
      <c r="F255" s="58">
        <v>0</v>
      </c>
      <c r="G255" s="59">
        <f t="shared" si="6"/>
        <v>49220.374000000003</v>
      </c>
      <c r="H255" s="59">
        <f t="shared" si="7"/>
        <v>0</v>
      </c>
      <c r="I255" s="60">
        <v>0</v>
      </c>
    </row>
    <row r="256" spans="1:9" x14ac:dyDescent="0.2">
      <c r="A256" s="57">
        <v>151</v>
      </c>
      <c r="B256" s="58">
        <f>PRRAS!C266</f>
        <v>255</v>
      </c>
      <c r="C256" s="58">
        <f>PRRAS!D266</f>
        <v>54671</v>
      </c>
      <c r="D256" s="58">
        <f>PRRAS!E266</f>
        <v>46464</v>
      </c>
      <c r="E256" s="58">
        <v>0</v>
      </c>
      <c r="F256" s="58">
        <v>0</v>
      </c>
      <c r="G256" s="59">
        <f t="shared" si="6"/>
        <v>37637.745000000003</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9666756</v>
      </c>
      <c r="D282" s="58">
        <f>PRRAS!E292</f>
        <v>9831003</v>
      </c>
      <c r="E282" s="58">
        <v>0</v>
      </c>
      <c r="F282" s="58">
        <v>0</v>
      </c>
      <c r="G282" s="59">
        <f t="shared" si="8"/>
        <v>8241382.1220000004</v>
      </c>
      <c r="H282" s="59">
        <f t="shared" si="9"/>
        <v>0</v>
      </c>
      <c r="I282" s="60">
        <v>0</v>
      </c>
    </row>
    <row r="283" spans="1:9" x14ac:dyDescent="0.2">
      <c r="A283" s="57">
        <v>151</v>
      </c>
      <c r="B283" s="58">
        <f>PRRAS!C293</f>
        <v>282</v>
      </c>
      <c r="C283" s="58">
        <f>PRRAS!D293</f>
        <v>50495</v>
      </c>
      <c r="D283" s="58">
        <f>PRRAS!E293</f>
        <v>503446</v>
      </c>
      <c r="E283" s="58">
        <v>0</v>
      </c>
      <c r="F283" s="58">
        <v>0</v>
      </c>
      <c r="G283" s="59">
        <f t="shared" si="8"/>
        <v>298183.13399999996</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544</v>
      </c>
      <c r="D290" s="58">
        <f>PRRAS!E301</f>
        <v>0</v>
      </c>
      <c r="E290" s="58">
        <v>0</v>
      </c>
      <c r="F290" s="58">
        <v>0</v>
      </c>
      <c r="G290" s="59">
        <f t="shared" si="8"/>
        <v>157.21599999999998</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544</v>
      </c>
      <c r="D303" s="58">
        <f>PRRAS!E314</f>
        <v>0</v>
      </c>
      <c r="E303" s="58">
        <v>0</v>
      </c>
      <c r="F303" s="58">
        <v>0</v>
      </c>
      <c r="G303" s="59">
        <f t="shared" si="8"/>
        <v>164.28799999999998</v>
      </c>
      <c r="H303" s="59">
        <f t="shared" si="9"/>
        <v>0</v>
      </c>
      <c r="I303" s="60">
        <v>0</v>
      </c>
    </row>
    <row r="304" spans="1:9" x14ac:dyDescent="0.2">
      <c r="A304" s="57">
        <v>151</v>
      </c>
      <c r="B304" s="58">
        <f>PRRAS!C315</f>
        <v>303</v>
      </c>
      <c r="C304" s="58">
        <f>PRRAS!D315</f>
        <v>544</v>
      </c>
      <c r="D304" s="58">
        <f>PRRAS!E315</f>
        <v>0</v>
      </c>
      <c r="E304" s="58">
        <v>0</v>
      </c>
      <c r="F304" s="58">
        <v>0</v>
      </c>
      <c r="G304" s="59">
        <f t="shared" si="8"/>
        <v>164.83199999999999</v>
      </c>
      <c r="H304" s="59">
        <f t="shared" si="9"/>
        <v>0</v>
      </c>
      <c r="I304" s="60">
        <v>0</v>
      </c>
    </row>
    <row r="305" spans="1:9" x14ac:dyDescent="0.2">
      <c r="A305" s="57">
        <v>151</v>
      </c>
      <c r="B305" s="58">
        <f>PRRAS!C316</f>
        <v>304</v>
      </c>
      <c r="C305" s="58">
        <f>PRRAS!D316</f>
        <v>544</v>
      </c>
      <c r="D305" s="58">
        <f>PRRAS!E316</f>
        <v>0</v>
      </c>
      <c r="E305" s="58">
        <v>0</v>
      </c>
      <c r="F305" s="58">
        <v>0</v>
      </c>
      <c r="G305" s="59">
        <f t="shared" si="8"/>
        <v>165.376</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183134</v>
      </c>
      <c r="D342" s="58">
        <f>PRRAS!E353</f>
        <v>378466</v>
      </c>
      <c r="E342" s="58">
        <v>0</v>
      </c>
      <c r="F342" s="58">
        <v>0</v>
      </c>
      <c r="G342" s="59">
        <f t="shared" si="10"/>
        <v>320562.50600000005</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183134</v>
      </c>
      <c r="D355" s="58">
        <f>PRRAS!E366</f>
        <v>261147</v>
      </c>
      <c r="E355" s="58">
        <v>0</v>
      </c>
      <c r="F355" s="58">
        <v>0</v>
      </c>
      <c r="G355" s="59">
        <f t="shared" si="10"/>
        <v>249721.51199999999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179828</v>
      </c>
      <c r="D361" s="58">
        <f>PRRAS!E372</f>
        <v>249068</v>
      </c>
      <c r="E361" s="58">
        <v>0</v>
      </c>
      <c r="F361" s="58">
        <v>0</v>
      </c>
      <c r="G361" s="59">
        <f t="shared" si="10"/>
        <v>244067.03999999998</v>
      </c>
      <c r="H361" s="59">
        <f t="shared" si="11"/>
        <v>0</v>
      </c>
      <c r="I361" s="60">
        <v>0</v>
      </c>
    </row>
    <row r="362" spans="1:9" x14ac:dyDescent="0.2">
      <c r="A362" s="57">
        <v>151</v>
      </c>
      <c r="B362" s="58">
        <f>PRRAS!C373</f>
        <v>361</v>
      </c>
      <c r="C362" s="58">
        <f>PRRAS!D373</f>
        <v>87742</v>
      </c>
      <c r="D362" s="58">
        <f>PRRAS!E373</f>
        <v>115487</v>
      </c>
      <c r="E362" s="58">
        <v>0</v>
      </c>
      <c r="F362" s="58">
        <v>0</v>
      </c>
      <c r="G362" s="59">
        <f t="shared" si="10"/>
        <v>115056.476</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12975</v>
      </c>
      <c r="D364" s="58">
        <f>PRRAS!E375</f>
        <v>0</v>
      </c>
      <c r="E364" s="58">
        <v>0</v>
      </c>
      <c r="F364" s="58">
        <v>0</v>
      </c>
      <c r="G364" s="59">
        <f t="shared" si="10"/>
        <v>4709.9250000000002</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22404</v>
      </c>
      <c r="D366" s="58">
        <f>PRRAS!E377</f>
        <v>0</v>
      </c>
      <c r="E366" s="58">
        <v>0</v>
      </c>
      <c r="F366" s="58">
        <v>0</v>
      </c>
      <c r="G366" s="59">
        <f t="shared" si="10"/>
        <v>8177.46</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56707</v>
      </c>
      <c r="D368" s="58">
        <f>PRRAS!E379</f>
        <v>133581</v>
      </c>
      <c r="E368" s="58">
        <v>0</v>
      </c>
      <c r="F368" s="58">
        <v>0</v>
      </c>
      <c r="G368" s="59">
        <f t="shared" si="10"/>
        <v>118859.923</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3306</v>
      </c>
      <c r="D375" s="58">
        <f>PRRAS!E386</f>
        <v>9550</v>
      </c>
      <c r="E375" s="58">
        <v>0</v>
      </c>
      <c r="F375" s="58">
        <v>0</v>
      </c>
      <c r="G375" s="59">
        <f t="shared" si="10"/>
        <v>8379.8439999999991</v>
      </c>
      <c r="H375" s="59">
        <f t="shared" si="11"/>
        <v>0</v>
      </c>
      <c r="I375" s="60">
        <v>0</v>
      </c>
    </row>
    <row r="376" spans="1:9" x14ac:dyDescent="0.2">
      <c r="A376" s="57">
        <v>151</v>
      </c>
      <c r="B376" s="58">
        <f>PRRAS!C387</f>
        <v>375</v>
      </c>
      <c r="C376" s="58">
        <f>PRRAS!D387</f>
        <v>3306</v>
      </c>
      <c r="D376" s="58">
        <f>PRRAS!E387</f>
        <v>9550</v>
      </c>
      <c r="E376" s="58">
        <v>0</v>
      </c>
      <c r="F376" s="58">
        <v>0</v>
      </c>
      <c r="G376" s="59">
        <f t="shared" si="10"/>
        <v>8402.25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2529</v>
      </c>
      <c r="E383" s="58">
        <v>0</v>
      </c>
      <c r="F383" s="58">
        <v>0</v>
      </c>
      <c r="G383" s="59">
        <f t="shared" si="10"/>
        <v>1932.1559999999999</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2529</v>
      </c>
      <c r="E385" s="58">
        <v>0</v>
      </c>
      <c r="F385" s="58">
        <v>0</v>
      </c>
      <c r="G385" s="59">
        <f t="shared" si="10"/>
        <v>1942.2719999999999</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117319</v>
      </c>
      <c r="E394" s="58">
        <v>0</v>
      </c>
      <c r="F394" s="58">
        <v>0</v>
      </c>
      <c r="G394" s="59">
        <f t="shared" si="12"/>
        <v>92212.733999999997</v>
      </c>
      <c r="H394" s="59">
        <f t="shared" si="13"/>
        <v>0</v>
      </c>
      <c r="I394" s="60">
        <v>0</v>
      </c>
    </row>
    <row r="395" spans="1:9" x14ac:dyDescent="0.2">
      <c r="A395" s="57">
        <v>151</v>
      </c>
      <c r="B395" s="58">
        <f>PRRAS!C406</f>
        <v>394</v>
      </c>
      <c r="C395" s="58">
        <f>PRRAS!D406</f>
        <v>0</v>
      </c>
      <c r="D395" s="58">
        <f>PRRAS!E406</f>
        <v>117319</v>
      </c>
      <c r="E395" s="58">
        <v>0</v>
      </c>
      <c r="F395" s="58">
        <v>0</v>
      </c>
      <c r="G395" s="59">
        <f t="shared" si="12"/>
        <v>92447.372000000003</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182590</v>
      </c>
      <c r="D400" s="58">
        <f>PRRAS!E411</f>
        <v>378466</v>
      </c>
      <c r="E400" s="58">
        <v>0</v>
      </c>
      <c r="F400" s="58">
        <v>0</v>
      </c>
      <c r="G400" s="59">
        <f t="shared" si="12"/>
        <v>374869.27799999999</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9717795</v>
      </c>
      <c r="D404" s="58">
        <f>PRRAS!E415</f>
        <v>10334449</v>
      </c>
      <c r="E404" s="58">
        <v>0</v>
      </c>
      <c r="F404" s="58">
        <v>0</v>
      </c>
      <c r="G404" s="59">
        <f t="shared" si="12"/>
        <v>12245837.279000001</v>
      </c>
      <c r="H404" s="59">
        <f t="shared" si="13"/>
        <v>0</v>
      </c>
      <c r="I404" s="60">
        <v>0</v>
      </c>
    </row>
    <row r="405" spans="1:9" x14ac:dyDescent="0.2">
      <c r="A405" s="57">
        <v>151</v>
      </c>
      <c r="B405" s="58">
        <f>PRRAS!C416</f>
        <v>404</v>
      </c>
      <c r="C405" s="58">
        <f>PRRAS!D416</f>
        <v>9849890</v>
      </c>
      <c r="D405" s="58">
        <f>PRRAS!E416</f>
        <v>10209469</v>
      </c>
      <c r="E405" s="58">
        <v>0</v>
      </c>
      <c r="F405" s="58">
        <v>0</v>
      </c>
      <c r="G405" s="59">
        <f t="shared" si="12"/>
        <v>12228606.512</v>
      </c>
      <c r="H405" s="59">
        <f t="shared" si="13"/>
        <v>0</v>
      </c>
      <c r="I405" s="60">
        <v>0</v>
      </c>
    </row>
    <row r="406" spans="1:9" x14ac:dyDescent="0.2">
      <c r="A406" s="57">
        <v>151</v>
      </c>
      <c r="B406" s="58">
        <f>PRRAS!C417</f>
        <v>405</v>
      </c>
      <c r="C406" s="58">
        <f>PRRAS!D417</f>
        <v>0</v>
      </c>
      <c r="D406" s="58">
        <f>PRRAS!E417</f>
        <v>124980</v>
      </c>
      <c r="E406" s="58">
        <v>0</v>
      </c>
      <c r="F406" s="58">
        <v>0</v>
      </c>
      <c r="G406" s="59">
        <f t="shared" si="12"/>
        <v>101233.8</v>
      </c>
      <c r="H406" s="59">
        <f t="shared" si="13"/>
        <v>0</v>
      </c>
      <c r="I406" s="60">
        <v>0</v>
      </c>
    </row>
    <row r="407" spans="1:9" x14ac:dyDescent="0.2">
      <c r="A407" s="57">
        <v>151</v>
      </c>
      <c r="B407" s="58">
        <f>PRRAS!C418</f>
        <v>406</v>
      </c>
      <c r="C407" s="58">
        <f>PRRAS!D418</f>
        <v>132095</v>
      </c>
      <c r="D407" s="58">
        <f>PRRAS!E418</f>
        <v>0</v>
      </c>
      <c r="E407" s="58">
        <v>0</v>
      </c>
      <c r="F407" s="58">
        <v>0</v>
      </c>
      <c r="G407" s="59">
        <f t="shared" si="12"/>
        <v>53630.570000000007</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139692</v>
      </c>
      <c r="D628" s="58">
        <f>PRRAS!E640</f>
        <v>7597</v>
      </c>
      <c r="E628" s="58">
        <v>0</v>
      </c>
      <c r="F628" s="58">
        <v>0</v>
      </c>
      <c r="G628" s="59">
        <f t="shared" si="18"/>
        <v>97113.521999999997</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9717795</v>
      </c>
      <c r="D630" s="58">
        <f>PRRAS!E642</f>
        <v>10334449</v>
      </c>
      <c r="E630" s="58">
        <v>0</v>
      </c>
      <c r="F630" s="58">
        <v>0</v>
      </c>
      <c r="G630" s="59">
        <f t="shared" si="18"/>
        <v>19113229.897</v>
      </c>
      <c r="H630" s="59">
        <f t="shared" si="19"/>
        <v>0</v>
      </c>
      <c r="I630" s="60">
        <v>0</v>
      </c>
    </row>
    <row r="631" spans="1:9" x14ac:dyDescent="0.2">
      <c r="A631" s="57">
        <v>151</v>
      </c>
      <c r="B631" s="58">
        <f>PRRAS!C643</f>
        <v>630</v>
      </c>
      <c r="C631" s="58">
        <f>PRRAS!D643</f>
        <v>9849890</v>
      </c>
      <c r="D631" s="58">
        <f>PRRAS!E643</f>
        <v>10209469</v>
      </c>
      <c r="E631" s="58">
        <v>0</v>
      </c>
      <c r="F631" s="58">
        <v>0</v>
      </c>
      <c r="G631" s="59">
        <f t="shared" si="18"/>
        <v>19069361.640000001</v>
      </c>
      <c r="H631" s="59">
        <f t="shared" si="19"/>
        <v>0</v>
      </c>
      <c r="I631" s="60">
        <v>0</v>
      </c>
    </row>
    <row r="632" spans="1:9" x14ac:dyDescent="0.2">
      <c r="A632" s="57">
        <v>151</v>
      </c>
      <c r="B632" s="58">
        <f>PRRAS!C644</f>
        <v>631</v>
      </c>
      <c r="C632" s="58">
        <f>PRRAS!D644</f>
        <v>0</v>
      </c>
      <c r="D632" s="58">
        <f>PRRAS!E644</f>
        <v>124980</v>
      </c>
      <c r="E632" s="58">
        <v>0</v>
      </c>
      <c r="F632" s="58">
        <v>0</v>
      </c>
      <c r="G632" s="59">
        <f t="shared" si="18"/>
        <v>157724.76</v>
      </c>
      <c r="H632" s="59">
        <f t="shared" si="19"/>
        <v>0</v>
      </c>
      <c r="I632" s="60">
        <v>0</v>
      </c>
    </row>
    <row r="633" spans="1:9" x14ac:dyDescent="0.2">
      <c r="A633" s="57">
        <v>151</v>
      </c>
      <c r="B633" s="58">
        <f>PRRAS!C645</f>
        <v>632</v>
      </c>
      <c r="C633" s="58">
        <f>PRRAS!D645</f>
        <v>132095</v>
      </c>
      <c r="D633" s="58">
        <f>PRRAS!E645</f>
        <v>0</v>
      </c>
      <c r="E633" s="58">
        <v>0</v>
      </c>
      <c r="F633" s="58">
        <v>0</v>
      </c>
      <c r="G633" s="59">
        <f t="shared" si="18"/>
        <v>83484.039999999994</v>
      </c>
      <c r="H633" s="59">
        <f t="shared" si="19"/>
        <v>0</v>
      </c>
      <c r="I633" s="60">
        <v>0</v>
      </c>
    </row>
    <row r="634" spans="1:9" x14ac:dyDescent="0.2">
      <c r="A634" s="57">
        <v>151</v>
      </c>
      <c r="B634" s="58">
        <f>PRRAS!C646</f>
        <v>633</v>
      </c>
      <c r="C634" s="58">
        <f>PRRAS!D646</f>
        <v>139692</v>
      </c>
      <c r="D634" s="58">
        <f>PRRAS!E646</f>
        <v>7597</v>
      </c>
      <c r="E634" s="58">
        <v>0</v>
      </c>
      <c r="F634" s="58">
        <v>0</v>
      </c>
      <c r="G634" s="59">
        <f t="shared" si="18"/>
        <v>98042.838000000003</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7597</v>
      </c>
      <c r="D636" s="58">
        <f>PRRAS!E648</f>
        <v>132577</v>
      </c>
      <c r="E636" s="58">
        <v>0</v>
      </c>
      <c r="F636" s="58">
        <v>0</v>
      </c>
      <c r="G636" s="59">
        <f t="shared" si="18"/>
        <v>173196.88500000001</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712097</v>
      </c>
      <c r="D638" s="58">
        <f>PRRAS!E650</f>
        <v>689295</v>
      </c>
      <c r="E638" s="58">
        <v>0</v>
      </c>
      <c r="F638" s="58">
        <v>0</v>
      </c>
      <c r="G638" s="59">
        <f t="shared" si="18"/>
        <v>1331767.6189999999</v>
      </c>
      <c r="H638" s="59">
        <f t="shared" si="19"/>
        <v>0</v>
      </c>
      <c r="I638" s="60">
        <v>0</v>
      </c>
    </row>
    <row r="639" spans="1:9" x14ac:dyDescent="0.2">
      <c r="A639" s="57">
        <v>151</v>
      </c>
      <c r="B639" s="58">
        <f>PRRAS!C652</f>
        <v>638</v>
      </c>
      <c r="C639" s="58">
        <f>PRRAS!D652</f>
        <v>677</v>
      </c>
      <c r="D639" s="58">
        <f>PRRAS!E652</f>
        <v>1403</v>
      </c>
      <c r="E639" s="58">
        <v>0</v>
      </c>
      <c r="F639" s="58">
        <v>0</v>
      </c>
      <c r="G639" s="59">
        <f t="shared" si="18"/>
        <v>2222.154</v>
      </c>
      <c r="H639" s="59">
        <f t="shared" si="19"/>
        <v>0</v>
      </c>
      <c r="I639" s="60">
        <v>0</v>
      </c>
    </row>
    <row r="640" spans="1:9" x14ac:dyDescent="0.2">
      <c r="A640" s="57">
        <v>151</v>
      </c>
      <c r="B640" s="58">
        <f>PRRAS!C653</f>
        <v>639</v>
      </c>
      <c r="C640" s="58">
        <f>PRRAS!D653</f>
        <v>24734</v>
      </c>
      <c r="D640" s="58">
        <f>PRRAS!E653</f>
        <v>21600</v>
      </c>
      <c r="E640" s="58">
        <v>0</v>
      </c>
      <c r="F640" s="58">
        <v>0</v>
      </c>
      <c r="G640" s="59">
        <f t="shared" si="18"/>
        <v>43409.826000000001</v>
      </c>
      <c r="H640" s="59">
        <f t="shared" si="19"/>
        <v>0</v>
      </c>
      <c r="I640" s="60">
        <v>0</v>
      </c>
    </row>
    <row r="641" spans="1:9" x14ac:dyDescent="0.2">
      <c r="A641" s="57">
        <v>151</v>
      </c>
      <c r="B641" s="58">
        <f>PRRAS!C654</f>
        <v>640</v>
      </c>
      <c r="C641" s="58">
        <f>PRRAS!D654</f>
        <v>24008</v>
      </c>
      <c r="D641" s="58">
        <f>PRRAS!E654</f>
        <v>21725</v>
      </c>
      <c r="E641" s="58">
        <v>0</v>
      </c>
      <c r="F641" s="58">
        <v>0</v>
      </c>
      <c r="G641" s="59">
        <f t="shared" si="18"/>
        <v>43173.120000000003</v>
      </c>
      <c r="H641" s="59">
        <f t="shared" si="19"/>
        <v>0</v>
      </c>
      <c r="I641" s="60">
        <v>0</v>
      </c>
    </row>
    <row r="642" spans="1:9" x14ac:dyDescent="0.2">
      <c r="A642" s="57">
        <v>151</v>
      </c>
      <c r="B642" s="58">
        <f>PRRAS!C655</f>
        <v>641</v>
      </c>
      <c r="C642" s="58">
        <f>PRRAS!D655</f>
        <v>1403</v>
      </c>
      <c r="D642" s="58">
        <f>PRRAS!E655</f>
        <v>1278</v>
      </c>
      <c r="E642" s="58">
        <v>0</v>
      </c>
      <c r="F642" s="58">
        <v>0</v>
      </c>
      <c r="G642" s="59">
        <f t="shared" ref="G642:G705" si="20">(B642/1000)*(C642*1+D642*2)</f>
        <v>2537.7190000000001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87</v>
      </c>
      <c r="D644" s="58">
        <f>PRRAS!E657</f>
        <v>84</v>
      </c>
      <c r="E644" s="58">
        <v>0</v>
      </c>
      <c r="F644" s="58">
        <v>0</v>
      </c>
      <c r="G644" s="59">
        <f t="shared" si="20"/>
        <v>163.965</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67</v>
      </c>
      <c r="D646" s="58">
        <f>PRRAS!E659</f>
        <v>72</v>
      </c>
      <c r="E646" s="58">
        <v>0</v>
      </c>
      <c r="F646" s="58">
        <v>0</v>
      </c>
      <c r="G646" s="59">
        <f t="shared" si="20"/>
        <v>136.095</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6751</v>
      </c>
      <c r="D659" s="58">
        <f>PRRAS!E672</f>
        <v>12983</v>
      </c>
      <c r="E659" s="58">
        <v>0</v>
      </c>
      <c r="F659" s="58">
        <v>0</v>
      </c>
      <c r="G659" s="59">
        <f t="shared" si="20"/>
        <v>21527.786</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7596699</v>
      </c>
      <c r="D665" s="58">
        <f>PRRAS!E678</f>
        <v>7402420</v>
      </c>
      <c r="E665" s="58">
        <v>0</v>
      </c>
      <c r="F665" s="58">
        <v>0</v>
      </c>
      <c r="G665" s="59">
        <f t="shared" si="20"/>
        <v>14874621.896000002</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111890</v>
      </c>
      <c r="D669" s="58">
        <f>PRRAS!E682</f>
        <v>349538</v>
      </c>
      <c r="E669" s="58">
        <v>0</v>
      </c>
      <c r="F669" s="58">
        <v>0</v>
      </c>
      <c r="G669" s="59">
        <f t="shared" si="20"/>
        <v>541725.28800000006</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530793</v>
      </c>
      <c r="D685" s="58">
        <f>PRRAS!E698</f>
        <v>605864</v>
      </c>
      <c r="E685" s="58">
        <v>0</v>
      </c>
      <c r="F685" s="58">
        <v>0</v>
      </c>
      <c r="G685" s="59">
        <f t="shared" si="20"/>
        <v>1191884.3640000001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91026</v>
      </c>
      <c r="D688" s="58">
        <f>PRRAS!E701</f>
        <v>35812</v>
      </c>
      <c r="E688" s="58">
        <v>0</v>
      </c>
      <c r="F688" s="58">
        <v>0</v>
      </c>
      <c r="G688" s="59">
        <f t="shared" si="20"/>
        <v>111740.55</v>
      </c>
      <c r="H688" s="59">
        <f t="shared" si="21"/>
        <v>0</v>
      </c>
      <c r="I688" s="60">
        <v>0</v>
      </c>
    </row>
    <row r="689" spans="1:9" x14ac:dyDescent="0.2">
      <c r="A689" s="57">
        <v>151</v>
      </c>
      <c r="B689" s="58">
        <f>PRRAS!C702</f>
        <v>688</v>
      </c>
      <c r="C689" s="58">
        <f>PRRAS!D702</f>
        <v>7608</v>
      </c>
      <c r="D689" s="58">
        <f>PRRAS!E702</f>
        <v>3621</v>
      </c>
      <c r="E689" s="58">
        <v>0</v>
      </c>
      <c r="F689" s="58">
        <v>0</v>
      </c>
      <c r="G689" s="59">
        <f t="shared" si="20"/>
        <v>10216.799999999999</v>
      </c>
      <c r="H689" s="59">
        <f t="shared" si="21"/>
        <v>0</v>
      </c>
      <c r="I689" s="60">
        <v>0</v>
      </c>
    </row>
    <row r="690" spans="1:9" x14ac:dyDescent="0.2">
      <c r="A690" s="57">
        <v>151</v>
      </c>
      <c r="B690" s="58">
        <f>PRRAS!C703</f>
        <v>689</v>
      </c>
      <c r="C690" s="58">
        <f>PRRAS!D703</f>
        <v>157375</v>
      </c>
      <c r="D690" s="58">
        <f>PRRAS!E703</f>
        <v>202901</v>
      </c>
      <c r="E690" s="58">
        <v>0</v>
      </c>
      <c r="F690" s="58">
        <v>0</v>
      </c>
      <c r="G690" s="59">
        <f t="shared" si="20"/>
        <v>388028.95299999998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18433</v>
      </c>
      <c r="D692" s="58">
        <f>PRRAS!E705</f>
        <v>13194</v>
      </c>
      <c r="E692" s="58">
        <v>0</v>
      </c>
      <c r="F692" s="58">
        <v>0</v>
      </c>
      <c r="G692" s="59">
        <f t="shared" si="20"/>
        <v>30971.310999999998</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55229</v>
      </c>
      <c r="D780" s="58">
        <f>PRRAS!E793</f>
        <v>69276</v>
      </c>
      <c r="E780" s="58">
        <v>0</v>
      </c>
      <c r="F780" s="58">
        <v>0</v>
      </c>
      <c r="G780" s="59">
        <f t="shared" si="24"/>
        <v>150955.399</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54671</v>
      </c>
      <c r="D785" s="58">
        <f>PRRAS!E798</f>
        <v>46464</v>
      </c>
      <c r="E785" s="58">
        <v>0</v>
      </c>
      <c r="F785" s="58">
        <v>0</v>
      </c>
      <c r="G785" s="59">
        <f t="shared" si="24"/>
        <v>115717.61600000001</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8435155</v>
      </c>
      <c r="D977" s="63">
        <f>Bil!E12</f>
        <v>8625965</v>
      </c>
      <c r="E977" s="63">
        <v>0</v>
      </c>
      <c r="F977" s="63">
        <v>0</v>
      </c>
      <c r="G977" s="64">
        <f t="shared" ref="G977:G1040" si="32">B977/1000*C977+B977/500*D977</f>
        <v>25687.084999999999</v>
      </c>
      <c r="H977" s="64">
        <f t="shared" si="31"/>
        <v>0</v>
      </c>
      <c r="I977" s="65"/>
    </row>
    <row r="978" spans="1:9" x14ac:dyDescent="0.2">
      <c r="A978" s="57">
        <v>152</v>
      </c>
      <c r="B978" s="58">
        <f>Bil!C13</f>
        <v>2</v>
      </c>
      <c r="C978" s="58">
        <f>Bil!D13</f>
        <v>7621326</v>
      </c>
      <c r="D978" s="58">
        <f>Bil!E13</f>
        <v>7676567</v>
      </c>
      <c r="E978" s="58">
        <v>0</v>
      </c>
      <c r="F978" s="58">
        <v>0</v>
      </c>
      <c r="G978" s="59">
        <f t="shared" si="32"/>
        <v>45948.92</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7621326</v>
      </c>
      <c r="D983" s="58">
        <f>Bil!E18</f>
        <v>7676567</v>
      </c>
      <c r="E983" s="58">
        <v>0</v>
      </c>
      <c r="F983" s="58">
        <v>0</v>
      </c>
      <c r="G983" s="59">
        <f t="shared" si="32"/>
        <v>160821.22</v>
      </c>
      <c r="H983" s="59">
        <f t="shared" si="31"/>
        <v>0</v>
      </c>
      <c r="I983" s="60"/>
    </row>
    <row r="984" spans="1:9" x14ac:dyDescent="0.2">
      <c r="A984" s="57">
        <v>152</v>
      </c>
      <c r="B984" s="58">
        <f>Bil!C19</f>
        <v>8</v>
      </c>
      <c r="C984" s="58">
        <f>Bil!D19</f>
        <v>7092004</v>
      </c>
      <c r="D984" s="58">
        <f>Bil!E19</f>
        <v>7018165</v>
      </c>
      <c r="E984" s="58">
        <v>0</v>
      </c>
      <c r="F984" s="58">
        <v>0</v>
      </c>
      <c r="G984" s="59">
        <f t="shared" si="32"/>
        <v>169026.67199999999</v>
      </c>
      <c r="H984" s="59">
        <f t="shared" si="31"/>
        <v>0</v>
      </c>
      <c r="I984" s="60"/>
    </row>
    <row r="985" spans="1:9" x14ac:dyDescent="0.2">
      <c r="A985" s="57">
        <v>152</v>
      </c>
      <c r="B985" s="58">
        <f>Bil!C20</f>
        <v>9</v>
      </c>
      <c r="C985" s="58">
        <f>Bil!D20</f>
        <v>250000</v>
      </c>
      <c r="D985" s="58">
        <f>Bil!E20</f>
        <v>250000</v>
      </c>
      <c r="E985" s="58">
        <v>0</v>
      </c>
      <c r="F985" s="58">
        <v>0</v>
      </c>
      <c r="G985" s="59">
        <f t="shared" si="32"/>
        <v>6750</v>
      </c>
      <c r="H985" s="59">
        <f t="shared" si="31"/>
        <v>0</v>
      </c>
      <c r="I985" s="60"/>
    </row>
    <row r="986" spans="1:9" x14ac:dyDescent="0.2">
      <c r="A986" s="57">
        <v>152</v>
      </c>
      <c r="B986" s="58">
        <f>Bil!C21</f>
        <v>10</v>
      </c>
      <c r="C986" s="58">
        <f>Bil!D21</f>
        <v>15011006</v>
      </c>
      <c r="D986" s="58">
        <f>Bil!E21</f>
        <v>15128324</v>
      </c>
      <c r="E986" s="58">
        <v>0</v>
      </c>
      <c r="F986" s="58">
        <v>0</v>
      </c>
      <c r="G986" s="59">
        <f t="shared" si="32"/>
        <v>452676.54</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8169002</v>
      </c>
      <c r="D989" s="58">
        <f>Bil!E24</f>
        <v>8360159</v>
      </c>
      <c r="E989" s="58">
        <v>0</v>
      </c>
      <c r="F989" s="58">
        <v>0</v>
      </c>
      <c r="G989" s="59">
        <f t="shared" si="32"/>
        <v>323561.15999999997</v>
      </c>
      <c r="H989" s="59">
        <f t="shared" si="31"/>
        <v>0</v>
      </c>
      <c r="I989" s="60"/>
    </row>
    <row r="990" spans="1:9" x14ac:dyDescent="0.2">
      <c r="A990" s="57">
        <v>152</v>
      </c>
      <c r="B990" s="58">
        <f>Bil!C25</f>
        <v>14</v>
      </c>
      <c r="C990" s="58">
        <f>Bil!D25</f>
        <v>338558</v>
      </c>
      <c r="D990" s="58">
        <f>Bil!E25</f>
        <v>455559</v>
      </c>
      <c r="E990" s="58">
        <v>0</v>
      </c>
      <c r="F990" s="58">
        <v>0</v>
      </c>
      <c r="G990" s="59">
        <f t="shared" si="32"/>
        <v>17495.464</v>
      </c>
      <c r="H990" s="59">
        <f t="shared" si="31"/>
        <v>0</v>
      </c>
      <c r="I990" s="60"/>
    </row>
    <row r="991" spans="1:9" x14ac:dyDescent="0.2">
      <c r="A991" s="57">
        <v>152</v>
      </c>
      <c r="B991" s="58">
        <f>Bil!C26</f>
        <v>15</v>
      </c>
      <c r="C991" s="58">
        <f>Bil!D26</f>
        <v>1501409</v>
      </c>
      <c r="D991" s="58">
        <f>Bil!E26</f>
        <v>1622708</v>
      </c>
      <c r="E991" s="58">
        <v>0</v>
      </c>
      <c r="F991" s="58">
        <v>0</v>
      </c>
      <c r="G991" s="59">
        <f t="shared" si="32"/>
        <v>71202.375</v>
      </c>
      <c r="H991" s="59">
        <f t="shared" si="31"/>
        <v>0</v>
      </c>
      <c r="I991" s="60"/>
    </row>
    <row r="992" spans="1:9" x14ac:dyDescent="0.2">
      <c r="A992" s="57">
        <v>152</v>
      </c>
      <c r="B992" s="58">
        <f>Bil!C27</f>
        <v>16</v>
      </c>
      <c r="C992" s="58">
        <f>Bil!D27</f>
        <v>11368</v>
      </c>
      <c r="D992" s="58">
        <f>Bil!E27</f>
        <v>11368</v>
      </c>
      <c r="E992" s="58">
        <v>0</v>
      </c>
      <c r="F992" s="58">
        <v>0</v>
      </c>
      <c r="G992" s="59">
        <f t="shared" si="32"/>
        <v>545.66399999999999</v>
      </c>
      <c r="H992" s="59">
        <f t="shared" si="31"/>
        <v>0</v>
      </c>
      <c r="I992" s="60"/>
    </row>
    <row r="993" spans="1:9" x14ac:dyDescent="0.2">
      <c r="A993" s="57">
        <v>152</v>
      </c>
      <c r="B993" s="58">
        <f>Bil!C28</f>
        <v>17</v>
      </c>
      <c r="C993" s="58">
        <f>Bil!D28</f>
        <v>43930</v>
      </c>
      <c r="D993" s="58">
        <f>Bil!E28</f>
        <v>43930</v>
      </c>
      <c r="E993" s="58">
        <v>0</v>
      </c>
      <c r="F993" s="58">
        <v>0</v>
      </c>
      <c r="G993" s="59">
        <f t="shared" si="32"/>
        <v>2240.4300000000003</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105121</v>
      </c>
      <c r="D995" s="58">
        <f>Bil!E30</f>
        <v>105121</v>
      </c>
      <c r="E995" s="58">
        <v>0</v>
      </c>
      <c r="F995" s="58">
        <v>0</v>
      </c>
      <c r="G995" s="59">
        <f t="shared" si="32"/>
        <v>5991.8969999999999</v>
      </c>
      <c r="H995" s="59">
        <f t="shared" si="31"/>
        <v>0</v>
      </c>
      <c r="I995" s="60"/>
    </row>
    <row r="996" spans="1:9" x14ac:dyDescent="0.2">
      <c r="A996" s="57">
        <v>152</v>
      </c>
      <c r="B996" s="58">
        <f>Bil!C31</f>
        <v>20</v>
      </c>
      <c r="C996" s="58">
        <f>Bil!D31</f>
        <v>76377</v>
      </c>
      <c r="D996" s="58">
        <f>Bil!E31</f>
        <v>76377</v>
      </c>
      <c r="E996" s="58">
        <v>0</v>
      </c>
      <c r="F996" s="58">
        <v>0</v>
      </c>
      <c r="G996" s="59">
        <f t="shared" si="32"/>
        <v>4582.62</v>
      </c>
      <c r="H996" s="59">
        <f t="shared" si="31"/>
        <v>0</v>
      </c>
      <c r="I996" s="60"/>
    </row>
    <row r="997" spans="1:9" x14ac:dyDescent="0.2">
      <c r="A997" s="57">
        <v>152</v>
      </c>
      <c r="B997" s="58">
        <f>Bil!C32</f>
        <v>21</v>
      </c>
      <c r="C997" s="58">
        <f>Bil!D32</f>
        <v>38521</v>
      </c>
      <c r="D997" s="58">
        <f>Bil!E32</f>
        <v>166290</v>
      </c>
      <c r="E997" s="58">
        <v>0</v>
      </c>
      <c r="F997" s="58">
        <v>0</v>
      </c>
      <c r="G997" s="59">
        <f t="shared" si="32"/>
        <v>7793.1210000000001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1438168</v>
      </c>
      <c r="D999" s="58">
        <f>Bil!E34</f>
        <v>1570235</v>
      </c>
      <c r="E999" s="58">
        <v>0</v>
      </c>
      <c r="F999" s="58">
        <v>0</v>
      </c>
      <c r="G999" s="59">
        <f t="shared" si="32"/>
        <v>105308.674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172794</v>
      </c>
      <c r="D1006" s="58">
        <f>Bil!E41</f>
        <v>182344</v>
      </c>
      <c r="E1006" s="58">
        <v>0</v>
      </c>
      <c r="F1006" s="58">
        <v>0</v>
      </c>
      <c r="G1006" s="59">
        <f t="shared" si="32"/>
        <v>16124.46</v>
      </c>
      <c r="H1006" s="59">
        <f t="shared" si="31"/>
        <v>0</v>
      </c>
      <c r="I1006" s="60"/>
    </row>
    <row r="1007" spans="1:9" x14ac:dyDescent="0.2">
      <c r="A1007" s="57">
        <v>152</v>
      </c>
      <c r="B1007" s="58">
        <f>Bil!C42</f>
        <v>31</v>
      </c>
      <c r="C1007" s="58">
        <f>Bil!D42</f>
        <v>216393</v>
      </c>
      <c r="D1007" s="58">
        <f>Bil!E42</f>
        <v>225943</v>
      </c>
      <c r="E1007" s="58">
        <v>0</v>
      </c>
      <c r="F1007" s="58">
        <v>0</v>
      </c>
      <c r="G1007" s="59">
        <f t="shared" si="32"/>
        <v>20716.649000000001</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5851</v>
      </c>
      <c r="D1010" s="58">
        <f>Bil!E45</f>
        <v>5851</v>
      </c>
      <c r="E1010" s="58">
        <v>0</v>
      </c>
      <c r="F1010" s="58">
        <v>0</v>
      </c>
      <c r="G1010" s="59">
        <f t="shared" si="32"/>
        <v>596.80200000000013</v>
      </c>
      <c r="H1010" s="59">
        <f t="shared" si="31"/>
        <v>0</v>
      </c>
      <c r="I1010" s="60"/>
    </row>
    <row r="1011" spans="1:9" x14ac:dyDescent="0.2">
      <c r="A1011" s="57">
        <v>152</v>
      </c>
      <c r="B1011" s="58">
        <f>Bil!C46</f>
        <v>35</v>
      </c>
      <c r="C1011" s="58">
        <f>Bil!D46</f>
        <v>49450</v>
      </c>
      <c r="D1011" s="58">
        <f>Bil!E46</f>
        <v>49450</v>
      </c>
      <c r="E1011" s="58">
        <v>0</v>
      </c>
      <c r="F1011" s="58">
        <v>0</v>
      </c>
      <c r="G1011" s="59">
        <f t="shared" si="32"/>
        <v>5192.2500000000009</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17970</v>
      </c>
      <c r="D1016" s="58">
        <f>Bil!E51</f>
        <v>20499</v>
      </c>
      <c r="E1016" s="58">
        <v>0</v>
      </c>
      <c r="F1016" s="58">
        <v>0</v>
      </c>
      <c r="G1016" s="59">
        <f t="shared" si="32"/>
        <v>2358.7200000000003</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17970</v>
      </c>
      <c r="D1018" s="58">
        <f>Bil!E53</f>
        <v>20499</v>
      </c>
      <c r="E1018" s="58">
        <v>0</v>
      </c>
      <c r="F1018" s="58">
        <v>0</v>
      </c>
      <c r="G1018" s="59">
        <f t="shared" si="32"/>
        <v>2476.6559999999999</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324045</v>
      </c>
      <c r="D1025" s="58">
        <f>Bil!E60</f>
        <v>344748</v>
      </c>
      <c r="E1025" s="58">
        <v>0</v>
      </c>
      <c r="F1025" s="58">
        <v>0</v>
      </c>
      <c r="G1025" s="59">
        <f t="shared" si="32"/>
        <v>49663.509000000005</v>
      </c>
      <c r="H1025" s="59">
        <f t="shared" si="31"/>
        <v>0</v>
      </c>
      <c r="I1025" s="60"/>
    </row>
    <row r="1026" spans="1:9" x14ac:dyDescent="0.2">
      <c r="A1026" s="57">
        <v>152</v>
      </c>
      <c r="B1026" s="58">
        <f>Bil!C61</f>
        <v>50</v>
      </c>
      <c r="C1026" s="58">
        <f>Bil!D61</f>
        <v>324045</v>
      </c>
      <c r="D1026" s="58">
        <f>Bil!E61</f>
        <v>344748</v>
      </c>
      <c r="E1026" s="58">
        <v>0</v>
      </c>
      <c r="F1026" s="58">
        <v>0</v>
      </c>
      <c r="G1026" s="59">
        <f t="shared" si="32"/>
        <v>50677.05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813829</v>
      </c>
      <c r="D1039" s="58">
        <f>Bil!E74</f>
        <v>949398</v>
      </c>
      <c r="E1039" s="58">
        <v>0</v>
      </c>
      <c r="F1039" s="58">
        <v>0</v>
      </c>
      <c r="G1039" s="59">
        <f t="shared" si="32"/>
        <v>170895.375</v>
      </c>
      <c r="H1039" s="59">
        <f t="shared" si="33"/>
        <v>0</v>
      </c>
      <c r="I1039" s="60"/>
    </row>
    <row r="1040" spans="1:9" x14ac:dyDescent="0.2">
      <c r="A1040" s="57">
        <v>152</v>
      </c>
      <c r="B1040" s="58">
        <f>Bil!C75</f>
        <v>64</v>
      </c>
      <c r="C1040" s="58">
        <f>Bil!D75</f>
        <v>1403</v>
      </c>
      <c r="D1040" s="58">
        <f>Bil!E75</f>
        <v>1278</v>
      </c>
      <c r="E1040" s="58">
        <v>0</v>
      </c>
      <c r="F1040" s="58">
        <v>0</v>
      </c>
      <c r="G1040" s="59">
        <f t="shared" si="32"/>
        <v>253.376</v>
      </c>
      <c r="H1040" s="59">
        <f t="shared" si="33"/>
        <v>0</v>
      </c>
      <c r="I1040" s="60"/>
    </row>
    <row r="1041" spans="1:9" x14ac:dyDescent="0.2">
      <c r="A1041" s="57">
        <v>152</v>
      </c>
      <c r="B1041" s="58">
        <f>Bil!C76</f>
        <v>65</v>
      </c>
      <c r="C1041" s="58">
        <f>Bil!D76</f>
        <v>0</v>
      </c>
      <c r="D1041" s="58">
        <f>Bil!E76</f>
        <v>0</v>
      </c>
      <c r="E1041" s="58">
        <v>0</v>
      </c>
      <c r="F1041" s="58">
        <v>0</v>
      </c>
      <c r="G1041" s="59">
        <f t="shared" ref="G1041:G1104" si="34">B1041/1000*C1041+B1041/500*D1041</f>
        <v>0</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1403</v>
      </c>
      <c r="D1047" s="58">
        <f>Bil!E82</f>
        <v>1278</v>
      </c>
      <c r="E1047" s="58">
        <v>0</v>
      </c>
      <c r="F1047" s="58">
        <v>0</v>
      </c>
      <c r="G1047" s="59">
        <f t="shared" si="34"/>
        <v>281.08899999999994</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40172</v>
      </c>
      <c r="D1049" s="58">
        <f>Bil!E84</f>
        <v>53969</v>
      </c>
      <c r="E1049" s="58">
        <v>0</v>
      </c>
      <c r="F1049" s="58">
        <v>0</v>
      </c>
      <c r="G1049" s="59">
        <f t="shared" si="34"/>
        <v>10812.029999999999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40172</v>
      </c>
      <c r="D1056" s="58">
        <f>Bil!E91</f>
        <v>53969</v>
      </c>
      <c r="E1056" s="58">
        <v>0</v>
      </c>
      <c r="F1056" s="58">
        <v>0</v>
      </c>
      <c r="G1056" s="59">
        <f t="shared" si="34"/>
        <v>11848.800000000001</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60157</v>
      </c>
      <c r="D1116" s="58">
        <f>Bil!E151</f>
        <v>204856</v>
      </c>
      <c r="E1116" s="58">
        <v>0</v>
      </c>
      <c r="F1116" s="58">
        <v>0</v>
      </c>
      <c r="G1116" s="59">
        <f t="shared" si="36"/>
        <v>65781.66</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2000</v>
      </c>
      <c r="D1119" s="58">
        <f>Bil!E154</f>
        <v>2000</v>
      </c>
      <c r="E1119" s="58">
        <v>0</v>
      </c>
      <c r="F1119" s="58">
        <v>0</v>
      </c>
      <c r="G1119" s="59">
        <f t="shared" si="36"/>
        <v>858</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2000</v>
      </c>
      <c r="D1125" s="58">
        <f>Bil!E160</f>
        <v>2000</v>
      </c>
      <c r="E1125" s="58">
        <v>0</v>
      </c>
      <c r="F1125" s="58">
        <v>0</v>
      </c>
      <c r="G1125" s="59">
        <f t="shared" si="36"/>
        <v>894</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50560</v>
      </c>
      <c r="D1128" s="58">
        <f>Bil!E163</f>
        <v>51190</v>
      </c>
      <c r="E1128" s="58">
        <v>0</v>
      </c>
      <c r="F1128" s="58">
        <v>0</v>
      </c>
      <c r="G1128" s="59">
        <f t="shared" si="36"/>
        <v>23246.880000000001</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7597</v>
      </c>
      <c r="D1130" s="58">
        <f>Bil!E165</f>
        <v>151666</v>
      </c>
      <c r="E1130" s="58">
        <v>0</v>
      </c>
      <c r="F1130" s="58">
        <v>0</v>
      </c>
      <c r="G1130" s="59">
        <f t="shared" si="36"/>
        <v>47883.065999999999</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712097</v>
      </c>
      <c r="D1134" s="58">
        <f>Bil!E169</f>
        <v>689295</v>
      </c>
      <c r="E1134" s="58">
        <v>0</v>
      </c>
      <c r="F1134" s="58">
        <v>0</v>
      </c>
      <c r="G1134" s="59">
        <f t="shared" si="36"/>
        <v>330328.54599999997</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712097</v>
      </c>
      <c r="D1137" s="58">
        <f>Bil!E172</f>
        <v>689295</v>
      </c>
      <c r="E1137" s="58">
        <v>0</v>
      </c>
      <c r="F1137" s="58">
        <v>0</v>
      </c>
      <c r="G1137" s="59">
        <f t="shared" si="36"/>
        <v>336600.60700000002</v>
      </c>
      <c r="H1137" s="59">
        <f t="shared" si="35"/>
        <v>0</v>
      </c>
      <c r="I1137" s="60"/>
    </row>
    <row r="1138" spans="1:9" x14ac:dyDescent="0.2">
      <c r="A1138" s="57">
        <v>152</v>
      </c>
      <c r="B1138" s="58">
        <f>Bil!C173</f>
        <v>162</v>
      </c>
      <c r="C1138" s="58">
        <f>Bil!D173</f>
        <v>8435155</v>
      </c>
      <c r="D1138" s="58">
        <f>Bil!E173</f>
        <v>8625965</v>
      </c>
      <c r="E1138" s="58">
        <v>0</v>
      </c>
      <c r="F1138" s="58">
        <v>0</v>
      </c>
      <c r="G1138" s="59">
        <f t="shared" si="36"/>
        <v>4161307.7700000005</v>
      </c>
      <c r="H1138" s="59">
        <f t="shared" si="35"/>
        <v>0</v>
      </c>
      <c r="I1138" s="60"/>
    </row>
    <row r="1139" spans="1:9" x14ac:dyDescent="0.2">
      <c r="A1139" s="57">
        <v>152</v>
      </c>
      <c r="B1139" s="58">
        <f>Bil!C174</f>
        <v>163</v>
      </c>
      <c r="C1139" s="58">
        <f>Bil!D174</f>
        <v>797043</v>
      </c>
      <c r="D1139" s="58">
        <f>Bil!E174</f>
        <v>693596</v>
      </c>
      <c r="E1139" s="58">
        <v>0</v>
      </c>
      <c r="F1139" s="58">
        <v>0</v>
      </c>
      <c r="G1139" s="59">
        <f t="shared" si="36"/>
        <v>356030.30499999999</v>
      </c>
      <c r="H1139" s="59">
        <f t="shared" si="35"/>
        <v>0</v>
      </c>
      <c r="I1139" s="60"/>
    </row>
    <row r="1140" spans="1:9" x14ac:dyDescent="0.2">
      <c r="A1140" s="57">
        <v>152</v>
      </c>
      <c r="B1140" s="58">
        <f>Bil!C175</f>
        <v>164</v>
      </c>
      <c r="C1140" s="58">
        <f>Bil!D175</f>
        <v>797043</v>
      </c>
      <c r="D1140" s="58">
        <f>Bil!E175</f>
        <v>693596</v>
      </c>
      <c r="E1140" s="58">
        <v>0</v>
      </c>
      <c r="F1140" s="58">
        <v>0</v>
      </c>
      <c r="G1140" s="59">
        <f t="shared" si="36"/>
        <v>358214.54000000004</v>
      </c>
      <c r="H1140" s="59">
        <f t="shared" si="35"/>
        <v>0</v>
      </c>
      <c r="I1140" s="60"/>
    </row>
    <row r="1141" spans="1:9" x14ac:dyDescent="0.2">
      <c r="A1141" s="57">
        <v>152</v>
      </c>
      <c r="B1141" s="58">
        <f>Bil!C176</f>
        <v>165</v>
      </c>
      <c r="C1141" s="58">
        <f>Bil!D176</f>
        <v>651757</v>
      </c>
      <c r="D1141" s="58">
        <f>Bil!E176</f>
        <v>600731</v>
      </c>
      <c r="E1141" s="58">
        <v>0</v>
      </c>
      <c r="F1141" s="58">
        <v>0</v>
      </c>
      <c r="G1141" s="59">
        <f t="shared" si="36"/>
        <v>305781.13500000001</v>
      </c>
      <c r="H1141" s="59">
        <f t="shared" si="35"/>
        <v>0</v>
      </c>
      <c r="I1141" s="60"/>
    </row>
    <row r="1142" spans="1:9" x14ac:dyDescent="0.2">
      <c r="A1142" s="57">
        <v>152</v>
      </c>
      <c r="B1142" s="58">
        <f>Bil!C177</f>
        <v>166</v>
      </c>
      <c r="C1142" s="58">
        <f>Bil!D177</f>
        <v>103376</v>
      </c>
      <c r="D1142" s="58">
        <f>Bil!E177</f>
        <v>37282</v>
      </c>
      <c r="E1142" s="58">
        <v>0</v>
      </c>
      <c r="F1142" s="58">
        <v>0</v>
      </c>
      <c r="G1142" s="59">
        <f t="shared" si="36"/>
        <v>29538.04</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41910</v>
      </c>
      <c r="D1150" s="58">
        <f>Bil!E185</f>
        <v>55583</v>
      </c>
      <c r="E1150" s="58">
        <v>0</v>
      </c>
      <c r="F1150" s="58">
        <v>0</v>
      </c>
      <c r="G1150" s="59">
        <f t="shared" si="36"/>
        <v>26635.223999999998</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7638112</v>
      </c>
      <c r="D1199" s="58">
        <f>Bil!E234</f>
        <v>7932369</v>
      </c>
      <c r="E1199" s="58">
        <v>0</v>
      </c>
      <c r="F1199" s="58">
        <v>0</v>
      </c>
      <c r="G1199" s="59">
        <f t="shared" si="38"/>
        <v>5241135.55</v>
      </c>
      <c r="H1199" s="59">
        <f t="shared" si="37"/>
        <v>0</v>
      </c>
      <c r="I1199" s="60"/>
    </row>
    <row r="1200" spans="1:9" x14ac:dyDescent="0.2">
      <c r="A1200" s="57">
        <v>152</v>
      </c>
      <c r="B1200" s="58">
        <f>Bil!C235</f>
        <v>224</v>
      </c>
      <c r="C1200" s="58">
        <f>Bil!D235</f>
        <v>7578005</v>
      </c>
      <c r="D1200" s="58">
        <f>Bil!E235</f>
        <v>7745617</v>
      </c>
      <c r="E1200" s="58">
        <v>0</v>
      </c>
      <c r="F1200" s="58">
        <v>0</v>
      </c>
      <c r="G1200" s="59">
        <f t="shared" si="38"/>
        <v>5167509.5360000003</v>
      </c>
      <c r="H1200" s="59">
        <f t="shared" si="37"/>
        <v>0</v>
      </c>
      <c r="I1200" s="60"/>
    </row>
    <row r="1201" spans="1:9" x14ac:dyDescent="0.2">
      <c r="A1201" s="57">
        <v>152</v>
      </c>
      <c r="B1201" s="58">
        <f>Bil!C236</f>
        <v>225</v>
      </c>
      <c r="C1201" s="58">
        <f>Bil!D236</f>
        <v>14050260</v>
      </c>
      <c r="D1201" s="58">
        <f>Bil!E236</f>
        <v>14541096</v>
      </c>
      <c r="E1201" s="58">
        <v>0</v>
      </c>
      <c r="F1201" s="58">
        <v>0</v>
      </c>
      <c r="G1201" s="59">
        <f t="shared" si="38"/>
        <v>9704801.6999999993</v>
      </c>
      <c r="H1201" s="59">
        <f t="shared" si="37"/>
        <v>0</v>
      </c>
      <c r="I1201" s="60"/>
    </row>
    <row r="1202" spans="1:9" x14ac:dyDescent="0.2">
      <c r="A1202" s="57">
        <v>152</v>
      </c>
      <c r="B1202" s="58">
        <f>Bil!C237</f>
        <v>226</v>
      </c>
      <c r="C1202" s="58">
        <f>Bil!D237</f>
        <v>14028984</v>
      </c>
      <c r="D1202" s="58">
        <f>Bil!E237</f>
        <v>14519820</v>
      </c>
      <c r="E1202" s="58">
        <v>0</v>
      </c>
      <c r="F1202" s="58">
        <v>0</v>
      </c>
      <c r="G1202" s="59">
        <f t="shared" si="38"/>
        <v>9733509.0240000002</v>
      </c>
      <c r="H1202" s="59">
        <f t="shared" si="37"/>
        <v>0</v>
      </c>
      <c r="I1202" s="60"/>
    </row>
    <row r="1203" spans="1:9" x14ac:dyDescent="0.2">
      <c r="A1203" s="57">
        <v>152</v>
      </c>
      <c r="B1203" s="58">
        <f>Bil!C238</f>
        <v>227</v>
      </c>
      <c r="C1203" s="58">
        <f>Bil!D238</f>
        <v>21276</v>
      </c>
      <c r="D1203" s="58">
        <f>Bil!E238</f>
        <v>21276</v>
      </c>
      <c r="E1203" s="58">
        <v>0</v>
      </c>
      <c r="F1203" s="58">
        <v>0</v>
      </c>
      <c r="G1203" s="59">
        <f t="shared" si="38"/>
        <v>14488.956</v>
      </c>
      <c r="H1203" s="59">
        <f t="shared" si="37"/>
        <v>0</v>
      </c>
      <c r="I1203" s="60"/>
    </row>
    <row r="1204" spans="1:9" x14ac:dyDescent="0.2">
      <c r="A1204" s="57">
        <v>152</v>
      </c>
      <c r="B1204" s="58">
        <f>Bil!C239</f>
        <v>228</v>
      </c>
      <c r="C1204" s="58">
        <f>Bil!D239</f>
        <v>6472255</v>
      </c>
      <c r="D1204" s="58">
        <f>Bil!E239</f>
        <v>6795479</v>
      </c>
      <c r="E1204" s="58">
        <v>0</v>
      </c>
      <c r="F1204" s="58">
        <v>0</v>
      </c>
      <c r="G1204" s="59">
        <f t="shared" si="38"/>
        <v>4574412.5640000002</v>
      </c>
      <c r="H1204" s="59">
        <f t="shared" si="37"/>
        <v>0</v>
      </c>
      <c r="I1204" s="60"/>
    </row>
    <row r="1205" spans="1:9" x14ac:dyDescent="0.2">
      <c r="A1205" s="57">
        <v>152</v>
      </c>
      <c r="B1205" s="58">
        <f>Bil!C240</f>
        <v>229</v>
      </c>
      <c r="C1205" s="58">
        <f>Bil!D240</f>
        <v>6472255</v>
      </c>
      <c r="D1205" s="58">
        <f>Bil!E240</f>
        <v>6795479</v>
      </c>
      <c r="E1205" s="58">
        <v>0</v>
      </c>
      <c r="F1205" s="58">
        <v>0</v>
      </c>
      <c r="G1205" s="59">
        <f t="shared" si="38"/>
        <v>4594475.7770000007</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7597</v>
      </c>
      <c r="D1208" s="58">
        <f>Bil!E243</f>
        <v>132577</v>
      </c>
      <c r="E1208" s="58">
        <v>0</v>
      </c>
      <c r="F1208" s="58">
        <v>0</v>
      </c>
      <c r="G1208" s="59">
        <f t="shared" si="38"/>
        <v>63278.232000000004</v>
      </c>
      <c r="H1208" s="59">
        <f t="shared" si="37"/>
        <v>0</v>
      </c>
      <c r="I1208" s="60"/>
    </row>
    <row r="1209" spans="1:9" x14ac:dyDescent="0.2">
      <c r="A1209" s="57">
        <v>152</v>
      </c>
      <c r="B1209" s="58">
        <f>Bil!C244</f>
        <v>233</v>
      </c>
      <c r="C1209" s="58">
        <f>Bil!D244</f>
        <v>7597</v>
      </c>
      <c r="D1209" s="58">
        <f>Bil!E244</f>
        <v>132577</v>
      </c>
      <c r="E1209" s="58">
        <v>0</v>
      </c>
      <c r="F1209" s="58">
        <v>0</v>
      </c>
      <c r="G1209" s="59">
        <f t="shared" si="38"/>
        <v>63550.983000000007</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52510</v>
      </c>
      <c r="D1216" s="58">
        <f>Bil!E251</f>
        <v>54175</v>
      </c>
      <c r="E1216" s="58">
        <v>0</v>
      </c>
      <c r="F1216" s="58">
        <v>0</v>
      </c>
      <c r="G1216" s="59">
        <f t="shared" si="38"/>
        <v>38606.400000000001</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60157</v>
      </c>
      <c r="D1225" s="58">
        <f>Bil!E261</f>
        <v>204856</v>
      </c>
      <c r="E1225" s="58">
        <v>0</v>
      </c>
      <c r="F1225" s="58">
        <v>0</v>
      </c>
      <c r="G1225" s="59">
        <f t="shared" si="38"/>
        <v>116997.38099999999</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40172</v>
      </c>
      <c r="D1251" s="58">
        <f>Bil!E287</f>
        <v>55583</v>
      </c>
      <c r="E1251" s="58">
        <v>0</v>
      </c>
      <c r="F1251" s="58">
        <v>0</v>
      </c>
      <c r="G1251" s="59">
        <f t="shared" si="40"/>
        <v>41617.950000000004</v>
      </c>
      <c r="H1251" s="59">
        <f t="shared" si="39"/>
        <v>0</v>
      </c>
      <c r="I1251" s="60"/>
    </row>
    <row r="1252" spans="1:9" x14ac:dyDescent="0.2">
      <c r="A1252" s="57">
        <v>152</v>
      </c>
      <c r="B1252" s="58">
        <f>Bil!C288</f>
        <v>276</v>
      </c>
      <c r="C1252" s="58">
        <f>Bil!D288</f>
        <v>756871</v>
      </c>
      <c r="D1252" s="58">
        <f>Bil!E288</f>
        <v>638013</v>
      </c>
      <c r="E1252" s="58">
        <v>0</v>
      </c>
      <c r="F1252" s="58">
        <v>0</v>
      </c>
      <c r="G1252" s="59">
        <f t="shared" si="40"/>
        <v>561079.57200000004</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9849890</v>
      </c>
      <c r="D1396" s="58">
        <f>RasF!E121</f>
        <v>10209469</v>
      </c>
      <c r="E1396" s="58">
        <v>0</v>
      </c>
      <c r="F1396" s="58">
        <v>0</v>
      </c>
      <c r="G1396" s="59">
        <f t="shared" si="44"/>
        <v>3329571.08</v>
      </c>
      <c r="H1396" s="59">
        <f t="shared" si="43"/>
        <v>0</v>
      </c>
      <c r="I1396" s="60"/>
    </row>
    <row r="1397" spans="1:9" x14ac:dyDescent="0.2">
      <c r="A1397" s="57">
        <v>154</v>
      </c>
      <c r="B1397" s="58">
        <f>RasF!C122</f>
        <v>111</v>
      </c>
      <c r="C1397" s="58">
        <f>RasF!D122</f>
        <v>8850475</v>
      </c>
      <c r="D1397" s="58">
        <f>RasF!E122</f>
        <v>9161830</v>
      </c>
      <c r="E1397" s="58">
        <v>0</v>
      </c>
      <c r="F1397" s="58">
        <v>0</v>
      </c>
      <c r="G1397" s="59">
        <f t="shared" si="44"/>
        <v>3016328.9849999999</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8850475</v>
      </c>
      <c r="D1399" s="58">
        <f>RasF!E124</f>
        <v>9161830</v>
      </c>
      <c r="E1399" s="58">
        <v>0</v>
      </c>
      <c r="F1399" s="58">
        <v>0</v>
      </c>
      <c r="G1399" s="59">
        <f t="shared" si="44"/>
        <v>3070677.2549999999</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999415</v>
      </c>
      <c r="D1408" s="58">
        <f>RasF!E133</f>
        <v>1047639</v>
      </c>
      <c r="E1408" s="58">
        <v>0</v>
      </c>
      <c r="F1408" s="58">
        <v>0</v>
      </c>
      <c r="G1408" s="59">
        <f t="shared" si="44"/>
        <v>377552.54599999997</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9849890</v>
      </c>
      <c r="D1423" s="67">
        <f>RasF!E148</f>
        <v>10209469</v>
      </c>
      <c r="E1423" s="67">
        <v>0</v>
      </c>
      <c r="F1423" s="67">
        <v>0</v>
      </c>
      <c r="G1423" s="68">
        <f t="shared" si="44"/>
        <v>4146829.4360000002</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797043</v>
      </c>
      <c r="D1468" s="70"/>
      <c r="E1468" s="70">
        <v>0</v>
      </c>
      <c r="F1468" s="70">
        <v>0</v>
      </c>
      <c r="G1468" s="64">
        <f t="shared" ref="G1468:G1499" si="51">B1468/1000*C1468</f>
        <v>797.04300000000001</v>
      </c>
      <c r="H1468" s="64">
        <f t="shared" ref="H1468:H1499" si="52">ABS(C1468-ROUND(C1468,0))</f>
        <v>0</v>
      </c>
      <c r="I1468" s="65"/>
    </row>
    <row r="1469" spans="1:9" x14ac:dyDescent="0.2">
      <c r="A1469" s="73">
        <v>159</v>
      </c>
      <c r="B1469" s="61">
        <f>Obv!C13</f>
        <v>2</v>
      </c>
      <c r="C1469" s="61">
        <f>Obv!D13</f>
        <v>10083772</v>
      </c>
      <c r="D1469" s="61">
        <v>0</v>
      </c>
      <c r="E1469" s="61">
        <v>0</v>
      </c>
      <c r="F1469" s="61">
        <v>0</v>
      </c>
      <c r="G1469" s="59">
        <f t="shared" si="51"/>
        <v>20167.544000000002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10083772</v>
      </c>
      <c r="D1471" s="61">
        <v>0</v>
      </c>
      <c r="E1471" s="61">
        <v>0</v>
      </c>
      <c r="F1471" s="61">
        <v>0</v>
      </c>
      <c r="G1471" s="59">
        <f t="shared" si="51"/>
        <v>40335.088000000003</v>
      </c>
      <c r="H1471" s="59">
        <f t="shared" si="52"/>
        <v>0</v>
      </c>
      <c r="I1471" s="60"/>
    </row>
    <row r="1472" spans="1:9" x14ac:dyDescent="0.2">
      <c r="A1472" s="73">
        <v>159</v>
      </c>
      <c r="B1472" s="61">
        <f>Obv!C16</f>
        <v>5</v>
      </c>
      <c r="C1472" s="61">
        <f>Obv!D16</f>
        <v>7629716</v>
      </c>
      <c r="D1472" s="61">
        <v>0</v>
      </c>
      <c r="E1472" s="61">
        <v>0</v>
      </c>
      <c r="F1472" s="61">
        <v>0</v>
      </c>
      <c r="G1472" s="59">
        <f t="shared" si="51"/>
        <v>38148.58</v>
      </c>
      <c r="H1472" s="59">
        <f t="shared" si="52"/>
        <v>0</v>
      </c>
      <c r="I1472" s="60"/>
    </row>
    <row r="1473" spans="1:9" x14ac:dyDescent="0.2">
      <c r="A1473" s="73">
        <v>159</v>
      </c>
      <c r="B1473" s="61">
        <f>Obv!C17</f>
        <v>6</v>
      </c>
      <c r="C1473" s="61">
        <f>Obv!D17</f>
        <v>2351992</v>
      </c>
      <c r="D1473" s="61">
        <v>0</v>
      </c>
      <c r="E1473" s="61">
        <v>0</v>
      </c>
      <c r="F1473" s="61">
        <v>0</v>
      </c>
      <c r="G1473" s="59">
        <f t="shared" si="51"/>
        <v>14111.952000000001</v>
      </c>
      <c r="H1473" s="59">
        <f t="shared" si="52"/>
        <v>0</v>
      </c>
      <c r="I1473" s="60"/>
    </row>
    <row r="1474" spans="1:9" x14ac:dyDescent="0.2">
      <c r="A1474" s="73">
        <v>159</v>
      </c>
      <c r="B1474" s="61">
        <f>Obv!C18</f>
        <v>7</v>
      </c>
      <c r="C1474" s="61">
        <f>Obv!D18</f>
        <v>70516</v>
      </c>
      <c r="D1474" s="61">
        <v>0</v>
      </c>
      <c r="E1474" s="61">
        <v>0</v>
      </c>
      <c r="F1474" s="61">
        <v>0</v>
      </c>
      <c r="G1474" s="59">
        <f t="shared" si="51"/>
        <v>493.61200000000002</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31548</v>
      </c>
      <c r="D1478" s="61">
        <v>0</v>
      </c>
      <c r="E1478" s="61">
        <v>0</v>
      </c>
      <c r="F1478" s="61">
        <v>0</v>
      </c>
      <c r="G1478" s="59">
        <f t="shared" si="51"/>
        <v>347.02799999999996</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10187220</v>
      </c>
      <c r="D1486" s="61">
        <v>0</v>
      </c>
      <c r="E1486" s="61">
        <v>0</v>
      </c>
      <c r="F1486" s="61">
        <v>0</v>
      </c>
      <c r="G1486" s="59">
        <f t="shared" si="51"/>
        <v>193557.18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10187220</v>
      </c>
      <c r="D1488" s="61">
        <v>0</v>
      </c>
      <c r="E1488" s="61">
        <v>0</v>
      </c>
      <c r="F1488" s="61">
        <v>0</v>
      </c>
      <c r="G1488" s="59">
        <f t="shared" si="51"/>
        <v>213931.62000000002</v>
      </c>
      <c r="H1488" s="59">
        <f t="shared" si="52"/>
        <v>0</v>
      </c>
      <c r="I1488" s="60"/>
    </row>
    <row r="1489" spans="1:9" x14ac:dyDescent="0.2">
      <c r="A1489" s="73">
        <v>159</v>
      </c>
      <c r="B1489" s="61">
        <f>Obv!C33</f>
        <v>22</v>
      </c>
      <c r="C1489" s="61">
        <f>Obv!D33</f>
        <v>7680742</v>
      </c>
      <c r="D1489" s="61">
        <v>0</v>
      </c>
      <c r="E1489" s="61">
        <v>0</v>
      </c>
      <c r="F1489" s="61">
        <v>0</v>
      </c>
      <c r="G1489" s="59">
        <f t="shared" si="51"/>
        <v>168976.32399999999</v>
      </c>
      <c r="H1489" s="59">
        <f t="shared" si="52"/>
        <v>0</v>
      </c>
      <c r="I1489" s="60"/>
    </row>
    <row r="1490" spans="1:9" x14ac:dyDescent="0.2">
      <c r="A1490" s="73">
        <v>159</v>
      </c>
      <c r="B1490" s="61">
        <f>Obv!C34</f>
        <v>23</v>
      </c>
      <c r="C1490" s="61">
        <f>Obv!D34</f>
        <v>2418087</v>
      </c>
      <c r="D1490" s="61">
        <v>0</v>
      </c>
      <c r="E1490" s="61">
        <v>0</v>
      </c>
      <c r="F1490" s="61">
        <v>0</v>
      </c>
      <c r="G1490" s="59">
        <f t="shared" si="51"/>
        <v>55616.000999999997</v>
      </c>
      <c r="H1490" s="59">
        <f t="shared" si="52"/>
        <v>0</v>
      </c>
      <c r="I1490" s="60"/>
    </row>
    <row r="1491" spans="1:9" x14ac:dyDescent="0.2">
      <c r="A1491" s="73">
        <v>159</v>
      </c>
      <c r="B1491" s="61">
        <f>Obv!C35</f>
        <v>24</v>
      </c>
      <c r="C1491" s="61">
        <f>Obv!D35</f>
        <v>70516</v>
      </c>
      <c r="D1491" s="61">
        <v>0</v>
      </c>
      <c r="E1491" s="61">
        <v>0</v>
      </c>
      <c r="F1491" s="61">
        <v>0</v>
      </c>
      <c r="G1491" s="59">
        <f t="shared" si="51"/>
        <v>1692.384</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17875</v>
      </c>
      <c r="D1495" s="61">
        <v>0</v>
      </c>
      <c r="E1495" s="61">
        <v>0</v>
      </c>
      <c r="F1495" s="61">
        <v>0</v>
      </c>
      <c r="G1495" s="59">
        <f t="shared" si="51"/>
        <v>500.5</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693595</v>
      </c>
      <c r="D1503" s="61">
        <v>0</v>
      </c>
      <c r="E1503" s="61">
        <v>0</v>
      </c>
      <c r="F1503" s="61">
        <v>0</v>
      </c>
      <c r="G1503" s="59">
        <f t="shared" si="53"/>
        <v>24969.42</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693595</v>
      </c>
      <c r="D1557" s="61">
        <v>0</v>
      </c>
      <c r="E1557" s="61">
        <v>0</v>
      </c>
      <c r="F1557" s="61">
        <v>0</v>
      </c>
      <c r="G1557" s="59">
        <f t="shared" si="55"/>
        <v>62423.549999999996</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693595</v>
      </c>
      <c r="D1559" s="61">
        <v>0</v>
      </c>
      <c r="E1559" s="61">
        <v>0</v>
      </c>
      <c r="F1559" s="61">
        <v>0</v>
      </c>
      <c r="G1559" s="59">
        <f t="shared" si="55"/>
        <v>63810.74</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F35" sqref="F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3</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11620</v>
      </c>
      <c r="C6" s="12"/>
      <c r="D6" s="360" t="s">
        <v>3128</v>
      </c>
      <c r="E6" s="361"/>
      <c r="F6" s="15" t="s">
        <v>237</v>
      </c>
      <c r="G6" s="12"/>
      <c r="H6" s="12"/>
      <c r="I6" s="12"/>
      <c r="J6" s="368">
        <f>SUM(Skriveni!G2:G1561)</f>
        <v>179563361.28300011</v>
      </c>
      <c r="K6" s="368"/>
    </row>
    <row r="7" spans="1:11" ht="3" customHeight="1" x14ac:dyDescent="0.2">
      <c r="A7" s="12"/>
      <c r="B7" s="12"/>
      <c r="C7" s="12"/>
      <c r="D7" s="12"/>
      <c r="E7" s="12"/>
      <c r="F7" s="12"/>
      <c r="G7" s="12"/>
      <c r="H7" s="12"/>
      <c r="I7" s="12"/>
      <c r="J7" s="12"/>
      <c r="K7" s="12"/>
    </row>
    <row r="8" spans="1:11" ht="15" customHeight="1" x14ac:dyDescent="0.2">
      <c r="A8" s="22" t="s">
        <v>3125</v>
      </c>
      <c r="B8" s="27">
        <v>3313646</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44000</v>
      </c>
      <c r="C12" s="357" t="s">
        <v>3620</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16018390550</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391</v>
      </c>
      <c r="C22" s="351" t="str">
        <f>IF(B22&gt;0, "Županija: " &amp; LOOKUP(H2,A83:A103,B83:B103) &amp; ", grad/općina: " &amp; LOOKUP(B22,A107:A663,B107:B663),"Šifra grada/općine nije upisana")</f>
        <v>Županija: SISAČKO-MOSLAVAČKA, grad/općina: SISAK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4301</v>
      </c>
      <c r="C31" s="388" t="s">
        <v>1591</v>
      </c>
      <c r="D31" s="389"/>
      <c r="E31" s="82" t="str">
        <f>IF(Kont!E292&gt;0,Kont!E292,"Nema")</f>
        <v>Nema</v>
      </c>
      <c r="F31" s="12"/>
      <c r="G31" s="13" t="s">
        <v>1449</v>
      </c>
      <c r="H31" s="380" t="s">
        <v>4299</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4300</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9717251</v>
      </c>
      <c r="K39" s="114">
        <f>PRRAS!E12</f>
        <v>10334449</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9666756</v>
      </c>
      <c r="K40" s="117">
        <f>PRRAS!E159</f>
        <v>9831003</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7597</v>
      </c>
      <c r="K41" s="117">
        <f>PRRAS!E648</f>
        <v>132577</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7621326</v>
      </c>
      <c r="K43" s="114">
        <f>Bil!E13</f>
        <v>7676567</v>
      </c>
    </row>
    <row r="44" spans="1:11" ht="12.95" customHeight="1" x14ac:dyDescent="0.2">
      <c r="A44" s="371"/>
      <c r="B44" s="376" t="str">
        <f>Bil!B74</f>
        <v>Financijska imovina (AOP 064+073+081+112+128+140+157+158)</v>
      </c>
      <c r="C44" s="401"/>
      <c r="D44" s="401"/>
      <c r="E44" s="401"/>
      <c r="F44" s="401"/>
      <c r="G44" s="401"/>
      <c r="H44" s="401"/>
      <c r="I44" s="115">
        <f>Bil!C74</f>
        <v>63</v>
      </c>
      <c r="J44" s="116">
        <f>Bil!D74</f>
        <v>813829</v>
      </c>
      <c r="K44" s="117">
        <f>Bil!E74</f>
        <v>949398</v>
      </c>
    </row>
    <row r="45" spans="1:11" ht="12.95" customHeight="1" x14ac:dyDescent="0.2">
      <c r="A45" s="371"/>
      <c r="B45" s="376" t="str">
        <f>Bil!B174</f>
        <v xml:space="preserve">Obveze (AOP 164+175+176+192+220) </v>
      </c>
      <c r="C45" s="401"/>
      <c r="D45" s="401"/>
      <c r="E45" s="401"/>
      <c r="F45" s="401"/>
      <c r="G45" s="401"/>
      <c r="H45" s="401"/>
      <c r="I45" s="115">
        <f>Bil!C174</f>
        <v>163</v>
      </c>
      <c r="J45" s="116">
        <f>Bil!D174</f>
        <v>797043</v>
      </c>
      <c r="K45" s="117">
        <f>Bil!E174</f>
        <v>693596</v>
      </c>
    </row>
    <row r="46" spans="1:11" ht="12.95" customHeight="1" x14ac:dyDescent="0.2">
      <c r="A46" s="372"/>
      <c r="B46" s="390" t="str">
        <f>Bil!B234</f>
        <v>Vlastiti izvori (224 + 232 - 236 + 240 do 242)</v>
      </c>
      <c r="C46" s="391"/>
      <c r="D46" s="391"/>
      <c r="E46" s="391"/>
      <c r="F46" s="391"/>
      <c r="G46" s="391"/>
      <c r="H46" s="391"/>
      <c r="I46" s="118">
        <f>Bil!C234</f>
        <v>223</v>
      </c>
      <c r="J46" s="119">
        <f>Bil!D234</f>
        <v>7638112</v>
      </c>
      <c r="K46" s="120">
        <f>Bil!E234</f>
        <v>7932369</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9849890</v>
      </c>
      <c r="K50" s="117">
        <f>RasF!E121</f>
        <v>10209469</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9849890</v>
      </c>
      <c r="K51" s="120">
        <f>RasF!E148</f>
        <v>10209469</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797043</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693595</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693595</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95" activePane="bottomLeft" state="frozen"/>
      <selection pane="bottomLeft" activeCell="E416" sqref="E41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11620</v>
      </c>
      <c r="C4" s="414"/>
      <c r="D4" s="414"/>
      <c r="E4" s="415">
        <f>SUM(Skriveni!G2:G976)</f>
        <v>117022431.40900002</v>
      </c>
      <c r="F4" s="416"/>
    </row>
    <row r="5" spans="1:7" s="23" customFormat="1" ht="15" customHeight="1" x14ac:dyDescent="0.2">
      <c r="B5" s="413" t="str">
        <f>"Naziv: "&amp;IF(RefStr!B10&lt;&gt;"",RefStr!B10,"_______________________________________")</f>
        <v>Naziv: OSOVNA ŠKOLA 22. LIPNJA</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9717251</v>
      </c>
      <c r="E12" s="147">
        <f>E13+E50+E56+E85+E116+E134+E141+E147</f>
        <v>10334449</v>
      </c>
      <c r="F12" s="148">
        <f>IF(D12&lt;&gt;0,IF(E12/D12&gt;=100,"&gt;&gt;100",E12/D12*100),"-")</f>
        <v>106.35157000678484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7715340</v>
      </c>
      <c r="E56" s="147">
        <f>E57+E60+E65+E68+E71+E74+E77+E80</f>
        <v>7764940</v>
      </c>
      <c r="F56" s="150">
        <f t="shared" si="0"/>
        <v>100.6428751033655</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6751</v>
      </c>
      <c r="E68" s="147">
        <f>SUM(E69:E70)</f>
        <v>12982</v>
      </c>
      <c r="F68" s="150">
        <f t="shared" si="0"/>
        <v>192.29743741667903</v>
      </c>
    </row>
    <row r="69" spans="1:6" s="8" customFormat="1" x14ac:dyDescent="0.2">
      <c r="A69" s="145">
        <v>6341</v>
      </c>
      <c r="B69" s="146" t="s">
        <v>3699</v>
      </c>
      <c r="C69" s="345">
        <v>58</v>
      </c>
      <c r="D69" s="149">
        <v>6751</v>
      </c>
      <c r="E69" s="149">
        <v>12982</v>
      </c>
      <c r="F69" s="148">
        <f t="shared" si="0"/>
        <v>192.29743741667903</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7596699</v>
      </c>
      <c r="E74" s="147">
        <f>SUM(E75:E76)</f>
        <v>7402420</v>
      </c>
      <c r="F74" s="150">
        <f t="shared" si="0"/>
        <v>97.442586576090491</v>
      </c>
    </row>
    <row r="75" spans="1:6" s="8" customFormat="1" x14ac:dyDescent="0.2">
      <c r="A75" s="145" t="s">
        <v>1142</v>
      </c>
      <c r="B75" s="146" t="s">
        <v>3980</v>
      </c>
      <c r="C75" s="345">
        <v>64</v>
      </c>
      <c r="D75" s="149">
        <v>7596699</v>
      </c>
      <c r="E75" s="149">
        <v>7402420</v>
      </c>
      <c r="F75" s="148">
        <f t="shared" si="0"/>
        <v>97.442586576090491</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111890</v>
      </c>
      <c r="E77" s="147">
        <f>SUM(E78:E79)</f>
        <v>349538</v>
      </c>
      <c r="F77" s="150">
        <f t="shared" si="0"/>
        <v>312.39431584592012</v>
      </c>
    </row>
    <row r="78" spans="1:6" s="8" customFormat="1" x14ac:dyDescent="0.2">
      <c r="A78" s="145" t="s">
        <v>3984</v>
      </c>
      <c r="B78" s="146" t="s">
        <v>920</v>
      </c>
      <c r="C78" s="345">
        <v>67</v>
      </c>
      <c r="D78" s="149">
        <v>111890</v>
      </c>
      <c r="E78" s="149">
        <v>349538</v>
      </c>
      <c r="F78" s="148">
        <f t="shared" ref="F78:F141" si="1">IF(D78&lt;&gt;0,IF(E78/D78&gt;=100,"&gt;&gt;100",E78/D78*100),"-")</f>
        <v>312.39431584592012</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551029</v>
      </c>
      <c r="E116" s="147">
        <f>E117+E122+E130</f>
        <v>605864</v>
      </c>
      <c r="F116" s="150">
        <f t="shared" si="1"/>
        <v>109.95138186919382</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551029</v>
      </c>
      <c r="E122" s="147">
        <f>SUM(E123:E129)</f>
        <v>605864</v>
      </c>
      <c r="F122" s="150">
        <f t="shared" si="1"/>
        <v>109.95138186919382</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551029</v>
      </c>
      <c r="E127" s="149">
        <v>605864</v>
      </c>
      <c r="F127" s="148">
        <f t="shared" si="1"/>
        <v>109.95138186919382</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52620</v>
      </c>
      <c r="E134" s="147">
        <f>E135+E138</f>
        <v>72623</v>
      </c>
      <c r="F134" s="150">
        <f t="shared" si="1"/>
        <v>138.01406309388065</v>
      </c>
    </row>
    <row r="135" spans="1:6" s="8" customFormat="1" x14ac:dyDescent="0.2">
      <c r="A135" s="145">
        <v>661</v>
      </c>
      <c r="B135" s="146" t="s">
        <v>425</v>
      </c>
      <c r="C135" s="345">
        <v>124</v>
      </c>
      <c r="D135" s="147">
        <f>SUM(D136:D137)</f>
        <v>22620</v>
      </c>
      <c r="E135" s="147">
        <f>SUM(E136:E137)</f>
        <v>32395</v>
      </c>
      <c r="F135" s="150">
        <f t="shared" si="1"/>
        <v>143.21396993810788</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22620</v>
      </c>
      <c r="E137" s="149">
        <v>32395</v>
      </c>
      <c r="F137" s="148">
        <f t="shared" si="1"/>
        <v>143.21396993810788</v>
      </c>
    </row>
    <row r="138" spans="1:6" s="8" customFormat="1" x14ac:dyDescent="0.2">
      <c r="A138" s="145">
        <v>663</v>
      </c>
      <c r="B138" s="151" t="s">
        <v>426</v>
      </c>
      <c r="C138" s="345">
        <v>127</v>
      </c>
      <c r="D138" s="147">
        <f>SUM(D139:D140)</f>
        <v>30000</v>
      </c>
      <c r="E138" s="147">
        <f>SUM(E139:E140)</f>
        <v>40228</v>
      </c>
      <c r="F138" s="150">
        <f t="shared" si="1"/>
        <v>134.09333333333333</v>
      </c>
    </row>
    <row r="139" spans="1:6" s="8" customFormat="1" x14ac:dyDescent="0.2">
      <c r="A139" s="145">
        <v>6631</v>
      </c>
      <c r="B139" s="146" t="s">
        <v>1502</v>
      </c>
      <c r="C139" s="345">
        <v>128</v>
      </c>
      <c r="D139" s="149">
        <v>30000</v>
      </c>
      <c r="E139" s="149">
        <v>40228</v>
      </c>
      <c r="F139" s="148">
        <f t="shared" si="1"/>
        <v>134.09333333333333</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1398262</v>
      </c>
      <c r="E141" s="147">
        <f>E142+E146</f>
        <v>1891022</v>
      </c>
      <c r="F141" s="150">
        <f t="shared" si="1"/>
        <v>135.24089190723913</v>
      </c>
    </row>
    <row r="142" spans="1:6" s="8" customFormat="1" ht="24" x14ac:dyDescent="0.2">
      <c r="A142" s="145">
        <v>671</v>
      </c>
      <c r="B142" s="154" t="s">
        <v>1672</v>
      </c>
      <c r="C142" s="345">
        <v>131</v>
      </c>
      <c r="D142" s="147">
        <f>SUM(D143:D145)</f>
        <v>1398262</v>
      </c>
      <c r="E142" s="147">
        <f>SUM(E143:E145)</f>
        <v>1891022</v>
      </c>
      <c r="F142" s="150">
        <f t="shared" ref="F142:F205" si="2">IF(D142&lt;&gt;0,IF(E142/D142&gt;=100,"&gt;&gt;100",E142/D142*100),"-")</f>
        <v>135.24089190723913</v>
      </c>
    </row>
    <row r="143" spans="1:6" s="8" customFormat="1" x14ac:dyDescent="0.2">
      <c r="A143" s="145">
        <v>6711</v>
      </c>
      <c r="B143" s="146" t="s">
        <v>3582</v>
      </c>
      <c r="C143" s="345">
        <v>132</v>
      </c>
      <c r="D143" s="149">
        <v>1358414</v>
      </c>
      <c r="E143" s="149">
        <v>1512557</v>
      </c>
      <c r="F143" s="148">
        <f t="shared" si="2"/>
        <v>111.34727704514236</v>
      </c>
    </row>
    <row r="144" spans="1:6" s="8" customFormat="1" x14ac:dyDescent="0.2">
      <c r="A144" s="145">
        <v>6712</v>
      </c>
      <c r="B144" s="151" t="s">
        <v>2276</v>
      </c>
      <c r="C144" s="345">
        <v>133</v>
      </c>
      <c r="D144" s="149">
        <v>39848</v>
      </c>
      <c r="E144" s="149">
        <v>378465</v>
      </c>
      <c r="F144" s="148">
        <f t="shared" si="2"/>
        <v>949.77163220236901</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9666756</v>
      </c>
      <c r="E159" s="147">
        <f>E160+E171+E204+E223+E232+E257+E268</f>
        <v>9831003</v>
      </c>
      <c r="F159" s="150">
        <f t="shared" si="2"/>
        <v>101.69909119460551</v>
      </c>
    </row>
    <row r="160" spans="1:6" s="8" customFormat="1" x14ac:dyDescent="0.2">
      <c r="A160" s="145">
        <v>31</v>
      </c>
      <c r="B160" s="146" t="s">
        <v>431</v>
      </c>
      <c r="C160" s="345">
        <v>149</v>
      </c>
      <c r="D160" s="147">
        <f>D161+D166+D167</f>
        <v>7638020</v>
      </c>
      <c r="E160" s="147">
        <f>E161+E166+E167</f>
        <v>7720521</v>
      </c>
      <c r="F160" s="150">
        <f t="shared" si="2"/>
        <v>101.08013595146386</v>
      </c>
    </row>
    <row r="161" spans="1:6" s="8" customFormat="1" x14ac:dyDescent="0.2">
      <c r="A161" s="145">
        <v>311</v>
      </c>
      <c r="B161" s="146" t="s">
        <v>432</v>
      </c>
      <c r="C161" s="345">
        <v>150</v>
      </c>
      <c r="D161" s="147">
        <f>SUM(D162:D165)</f>
        <v>6192237</v>
      </c>
      <c r="E161" s="147">
        <f>SUM(E162:E165)</f>
        <v>6319156</v>
      </c>
      <c r="F161" s="150">
        <f t="shared" si="2"/>
        <v>102.04964700156019</v>
      </c>
    </row>
    <row r="162" spans="1:6" s="8" customFormat="1" x14ac:dyDescent="0.2">
      <c r="A162" s="145">
        <v>3111</v>
      </c>
      <c r="B162" s="146" t="s">
        <v>385</v>
      </c>
      <c r="C162" s="345">
        <v>151</v>
      </c>
      <c r="D162" s="149">
        <v>6024411</v>
      </c>
      <c r="E162" s="149">
        <v>6125774</v>
      </c>
      <c r="F162" s="148">
        <f t="shared" si="2"/>
        <v>101.68253792777418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42444</v>
      </c>
      <c r="E164" s="149">
        <v>77993</v>
      </c>
      <c r="F164" s="148">
        <f t="shared" si="2"/>
        <v>183.75506549806803</v>
      </c>
    </row>
    <row r="165" spans="1:6" s="8" customFormat="1" x14ac:dyDescent="0.2">
      <c r="A165" s="145">
        <v>3114</v>
      </c>
      <c r="B165" s="146" t="s">
        <v>388</v>
      </c>
      <c r="C165" s="345">
        <v>154</v>
      </c>
      <c r="D165" s="149">
        <v>125382</v>
      </c>
      <c r="E165" s="149">
        <v>115389</v>
      </c>
      <c r="F165" s="148">
        <f t="shared" si="2"/>
        <v>92.029956453079393</v>
      </c>
    </row>
    <row r="166" spans="1:6" s="8" customFormat="1" x14ac:dyDescent="0.2">
      <c r="A166" s="145">
        <v>312</v>
      </c>
      <c r="B166" s="146" t="s">
        <v>1597</v>
      </c>
      <c r="C166" s="345">
        <v>155</v>
      </c>
      <c r="D166" s="149">
        <v>360747</v>
      </c>
      <c r="E166" s="149">
        <v>290125</v>
      </c>
      <c r="F166" s="148">
        <f t="shared" si="2"/>
        <v>80.423399224387168</v>
      </c>
    </row>
    <row r="167" spans="1:6" s="8" customFormat="1" x14ac:dyDescent="0.2">
      <c r="A167" s="145">
        <v>313</v>
      </c>
      <c r="B167" s="146" t="s">
        <v>2853</v>
      </c>
      <c r="C167" s="345">
        <v>156</v>
      </c>
      <c r="D167" s="147">
        <f>SUM(D168:D170)</f>
        <v>1085036</v>
      </c>
      <c r="E167" s="147">
        <f>SUM(E168:E170)</f>
        <v>1111240</v>
      </c>
      <c r="F167" s="150">
        <f t="shared" si="2"/>
        <v>102.41503507717715</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959237</v>
      </c>
      <c r="E169" s="149">
        <v>979444</v>
      </c>
      <c r="F169" s="148">
        <f t="shared" si="2"/>
        <v>102.10657011770815</v>
      </c>
    </row>
    <row r="170" spans="1:6" s="8" customFormat="1" x14ac:dyDescent="0.2">
      <c r="A170" s="145">
        <v>3133</v>
      </c>
      <c r="B170" s="146" t="s">
        <v>264</v>
      </c>
      <c r="C170" s="345">
        <v>159</v>
      </c>
      <c r="D170" s="149">
        <v>125799</v>
      </c>
      <c r="E170" s="149">
        <v>131796</v>
      </c>
      <c r="F170" s="148">
        <f t="shared" si="2"/>
        <v>104.76712851453509</v>
      </c>
    </row>
    <row r="171" spans="1:6" s="8" customFormat="1" x14ac:dyDescent="0.2">
      <c r="A171" s="145">
        <v>32</v>
      </c>
      <c r="B171" s="146" t="s">
        <v>433</v>
      </c>
      <c r="C171" s="345">
        <v>160</v>
      </c>
      <c r="D171" s="147">
        <f>D172+D177+D185+D195+D196</f>
        <v>1918836</v>
      </c>
      <c r="E171" s="147">
        <f>E172+E177+E185+E195+E196</f>
        <v>1994742</v>
      </c>
      <c r="F171" s="150">
        <f t="shared" si="2"/>
        <v>103.95583572540852</v>
      </c>
    </row>
    <row r="172" spans="1:6" s="8" customFormat="1" x14ac:dyDescent="0.2">
      <c r="A172" s="145">
        <v>321</v>
      </c>
      <c r="B172" s="146" t="s">
        <v>3359</v>
      </c>
      <c r="C172" s="345">
        <v>161</v>
      </c>
      <c r="D172" s="147">
        <f>SUM(D173:D176)</f>
        <v>205245</v>
      </c>
      <c r="E172" s="147">
        <f>SUM(E173:E176)</f>
        <v>263027</v>
      </c>
      <c r="F172" s="150">
        <f t="shared" si="2"/>
        <v>128.15269555896612</v>
      </c>
    </row>
    <row r="173" spans="1:6" s="8" customFormat="1" x14ac:dyDescent="0.2">
      <c r="A173" s="145">
        <v>3211</v>
      </c>
      <c r="B173" s="146" t="s">
        <v>3243</v>
      </c>
      <c r="C173" s="345">
        <v>162</v>
      </c>
      <c r="D173" s="149">
        <v>41347</v>
      </c>
      <c r="E173" s="149">
        <v>49055</v>
      </c>
      <c r="F173" s="148">
        <f t="shared" si="2"/>
        <v>118.6422231358986</v>
      </c>
    </row>
    <row r="174" spans="1:6" s="8" customFormat="1" x14ac:dyDescent="0.2">
      <c r="A174" s="145">
        <v>3212</v>
      </c>
      <c r="B174" s="146" t="s">
        <v>108</v>
      </c>
      <c r="C174" s="345">
        <v>163</v>
      </c>
      <c r="D174" s="149">
        <v>157375</v>
      </c>
      <c r="E174" s="149">
        <v>202901</v>
      </c>
      <c r="F174" s="148">
        <f t="shared" si="2"/>
        <v>128.92835583796665</v>
      </c>
    </row>
    <row r="175" spans="1:6" s="8" customFormat="1" x14ac:dyDescent="0.2">
      <c r="A175" s="145">
        <v>3213</v>
      </c>
      <c r="B175" s="146" t="s">
        <v>2999</v>
      </c>
      <c r="C175" s="345">
        <v>164</v>
      </c>
      <c r="D175" s="149">
        <v>6523</v>
      </c>
      <c r="E175" s="149">
        <v>11071</v>
      </c>
      <c r="F175" s="148">
        <f t="shared" si="2"/>
        <v>169.72252031273953</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999415</v>
      </c>
      <c r="E177" s="147">
        <f>SUM(E178:E184)</f>
        <v>1047639</v>
      </c>
      <c r="F177" s="150">
        <f t="shared" si="2"/>
        <v>104.82522275531186</v>
      </c>
    </row>
    <row r="178" spans="1:6" s="8" customFormat="1" x14ac:dyDescent="0.2">
      <c r="A178" s="145">
        <v>3221</v>
      </c>
      <c r="B178" s="146" t="s">
        <v>3000</v>
      </c>
      <c r="C178" s="345">
        <v>167</v>
      </c>
      <c r="D178" s="149">
        <v>113986</v>
      </c>
      <c r="E178" s="149">
        <v>103824</v>
      </c>
      <c r="F178" s="148">
        <f t="shared" si="2"/>
        <v>91.084870071763206</v>
      </c>
    </row>
    <row r="179" spans="1:6" s="8" customFormat="1" x14ac:dyDescent="0.2">
      <c r="A179" s="145">
        <v>3222</v>
      </c>
      <c r="B179" s="146" t="s">
        <v>3001</v>
      </c>
      <c r="C179" s="345">
        <v>168</v>
      </c>
      <c r="D179" s="149">
        <v>501793</v>
      </c>
      <c r="E179" s="149">
        <v>591268</v>
      </c>
      <c r="F179" s="148">
        <f t="shared" si="2"/>
        <v>117.8310578266337</v>
      </c>
    </row>
    <row r="180" spans="1:6" s="8" customFormat="1" x14ac:dyDescent="0.2">
      <c r="A180" s="145">
        <v>3223</v>
      </c>
      <c r="B180" s="146" t="s">
        <v>3002</v>
      </c>
      <c r="C180" s="345">
        <v>169</v>
      </c>
      <c r="D180" s="149">
        <v>297760</v>
      </c>
      <c r="E180" s="149">
        <v>284250</v>
      </c>
      <c r="F180" s="148">
        <f t="shared" si="2"/>
        <v>95.46278882321333</v>
      </c>
    </row>
    <row r="181" spans="1:6" s="8" customFormat="1" x14ac:dyDescent="0.2">
      <c r="A181" s="145">
        <v>3224</v>
      </c>
      <c r="B181" s="146" t="s">
        <v>2236</v>
      </c>
      <c r="C181" s="345">
        <v>170</v>
      </c>
      <c r="D181" s="149">
        <v>51710</v>
      </c>
      <c r="E181" s="149">
        <v>39455</v>
      </c>
      <c r="F181" s="148">
        <f t="shared" si="2"/>
        <v>76.300522142719004</v>
      </c>
    </row>
    <row r="182" spans="1:6" s="8" customFormat="1" x14ac:dyDescent="0.2">
      <c r="A182" s="145">
        <v>3225</v>
      </c>
      <c r="B182" s="146" t="s">
        <v>504</v>
      </c>
      <c r="C182" s="345">
        <v>171</v>
      </c>
      <c r="D182" s="149">
        <v>31015</v>
      </c>
      <c r="E182" s="149">
        <v>20704</v>
      </c>
      <c r="F182" s="148">
        <f t="shared" si="2"/>
        <v>66.754796066419473</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3151</v>
      </c>
      <c r="E184" s="149">
        <v>8138</v>
      </c>
      <c r="F184" s="148">
        <f t="shared" si="2"/>
        <v>258.26721675658519</v>
      </c>
    </row>
    <row r="185" spans="1:6" s="8" customFormat="1" x14ac:dyDescent="0.2">
      <c r="A185" s="145">
        <v>323</v>
      </c>
      <c r="B185" s="146" t="s">
        <v>2312</v>
      </c>
      <c r="C185" s="345">
        <v>174</v>
      </c>
      <c r="D185" s="147">
        <f>SUM(D186:D194)</f>
        <v>679697</v>
      </c>
      <c r="E185" s="147">
        <f>SUM(E186:E194)</f>
        <v>663254</v>
      </c>
      <c r="F185" s="150">
        <f t="shared" si="2"/>
        <v>97.580833812713607</v>
      </c>
    </row>
    <row r="186" spans="1:6" s="8" customFormat="1" x14ac:dyDescent="0.2">
      <c r="A186" s="145">
        <v>3231</v>
      </c>
      <c r="B186" s="146" t="s">
        <v>855</v>
      </c>
      <c r="C186" s="345">
        <v>175</v>
      </c>
      <c r="D186" s="149">
        <v>455273</v>
      </c>
      <c r="E186" s="149">
        <v>357397</v>
      </c>
      <c r="F186" s="148">
        <f t="shared" si="2"/>
        <v>78.501690194674396</v>
      </c>
    </row>
    <row r="187" spans="1:6" s="8" customFormat="1" x14ac:dyDescent="0.2">
      <c r="A187" s="145">
        <v>3232</v>
      </c>
      <c r="B187" s="146" t="s">
        <v>3870</v>
      </c>
      <c r="C187" s="345">
        <v>176</v>
      </c>
      <c r="D187" s="149">
        <v>65264</v>
      </c>
      <c r="E187" s="149">
        <v>180502</v>
      </c>
      <c r="F187" s="148">
        <f t="shared" si="2"/>
        <v>276.57207648933564</v>
      </c>
    </row>
    <row r="188" spans="1:6" s="8" customFormat="1" x14ac:dyDescent="0.2">
      <c r="A188" s="145">
        <v>3233</v>
      </c>
      <c r="B188" s="146" t="s">
        <v>3871</v>
      </c>
      <c r="C188" s="345">
        <v>177</v>
      </c>
      <c r="D188" s="149">
        <v>10384</v>
      </c>
      <c r="E188" s="149">
        <v>2522</v>
      </c>
      <c r="F188" s="148">
        <f t="shared" si="2"/>
        <v>24.287365177195685</v>
      </c>
    </row>
    <row r="189" spans="1:6" s="8" customFormat="1" x14ac:dyDescent="0.2">
      <c r="A189" s="145">
        <v>3234</v>
      </c>
      <c r="B189" s="146" t="s">
        <v>3872</v>
      </c>
      <c r="C189" s="345">
        <v>178</v>
      </c>
      <c r="D189" s="149">
        <v>79408</v>
      </c>
      <c r="E189" s="149">
        <v>74215</v>
      </c>
      <c r="F189" s="148">
        <f t="shared" si="2"/>
        <v>93.460356639129557</v>
      </c>
    </row>
    <row r="190" spans="1:6" s="8" customFormat="1" x14ac:dyDescent="0.2">
      <c r="A190" s="145">
        <v>3235</v>
      </c>
      <c r="B190" s="146" t="s">
        <v>3873</v>
      </c>
      <c r="C190" s="345">
        <v>179</v>
      </c>
      <c r="D190" s="149">
        <v>13530</v>
      </c>
      <c r="E190" s="149">
        <v>15737</v>
      </c>
      <c r="F190" s="148">
        <f t="shared" si="2"/>
        <v>116.31189948263119</v>
      </c>
    </row>
    <row r="191" spans="1:6" s="8" customFormat="1" x14ac:dyDescent="0.2">
      <c r="A191" s="145">
        <v>3236</v>
      </c>
      <c r="B191" s="146" t="s">
        <v>3874</v>
      </c>
      <c r="C191" s="345">
        <v>180</v>
      </c>
      <c r="D191" s="149">
        <v>18433</v>
      </c>
      <c r="E191" s="149">
        <v>13194</v>
      </c>
      <c r="F191" s="148">
        <f t="shared" si="2"/>
        <v>71.578147886941906</v>
      </c>
    </row>
    <row r="192" spans="1:6" s="8" customFormat="1" x14ac:dyDescent="0.2">
      <c r="A192" s="145">
        <v>3237</v>
      </c>
      <c r="B192" s="146" t="s">
        <v>3875</v>
      </c>
      <c r="C192" s="345">
        <v>181</v>
      </c>
      <c r="D192" s="149">
        <v>19034</v>
      </c>
      <c r="E192" s="149">
        <v>1897</v>
      </c>
      <c r="F192" s="148">
        <f t="shared" si="2"/>
        <v>9.9663759588105503</v>
      </c>
    </row>
    <row r="193" spans="1:6" s="8" customFormat="1" x14ac:dyDescent="0.2">
      <c r="A193" s="145">
        <v>3238</v>
      </c>
      <c r="B193" s="146" t="s">
        <v>702</v>
      </c>
      <c r="C193" s="345">
        <v>182</v>
      </c>
      <c r="D193" s="149">
        <v>12611</v>
      </c>
      <c r="E193" s="149">
        <v>14220</v>
      </c>
      <c r="F193" s="148">
        <f t="shared" si="2"/>
        <v>112.75870271984776</v>
      </c>
    </row>
    <row r="194" spans="1:6" s="8" customFormat="1" x14ac:dyDescent="0.2">
      <c r="A194" s="145">
        <v>3239</v>
      </c>
      <c r="B194" s="146" t="s">
        <v>703</v>
      </c>
      <c r="C194" s="345">
        <v>183</v>
      </c>
      <c r="D194" s="149">
        <v>5760</v>
      </c>
      <c r="E194" s="149">
        <v>3570</v>
      </c>
      <c r="F194" s="148">
        <f t="shared" si="2"/>
        <v>61.979166666666664</v>
      </c>
    </row>
    <row r="195" spans="1:6" s="8" customFormat="1" x14ac:dyDescent="0.2">
      <c r="A195" s="145">
        <v>324</v>
      </c>
      <c r="B195" s="146" t="s">
        <v>3584</v>
      </c>
      <c r="C195" s="345">
        <v>184</v>
      </c>
      <c r="D195" s="149">
        <v>25390</v>
      </c>
      <c r="E195" s="149">
        <v>11522</v>
      </c>
      <c r="F195" s="148">
        <f t="shared" si="2"/>
        <v>45.380070894052778</v>
      </c>
    </row>
    <row r="196" spans="1:6" s="8" customFormat="1" x14ac:dyDescent="0.2">
      <c r="A196" s="145">
        <v>329</v>
      </c>
      <c r="B196" s="146" t="s">
        <v>434</v>
      </c>
      <c r="C196" s="345">
        <v>185</v>
      </c>
      <c r="D196" s="147">
        <f>SUM(D197:D203)</f>
        <v>9089</v>
      </c>
      <c r="E196" s="147">
        <f>SUM(E197:E203)</f>
        <v>9300</v>
      </c>
      <c r="F196" s="150">
        <f t="shared" si="2"/>
        <v>102.3214875123776</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5162</v>
      </c>
      <c r="E198" s="149">
        <v>3867</v>
      </c>
      <c r="F198" s="148">
        <f t="shared" si="2"/>
        <v>74.912824486633085</v>
      </c>
    </row>
    <row r="199" spans="1:6" s="8" customFormat="1" x14ac:dyDescent="0.2">
      <c r="A199" s="145">
        <v>3293</v>
      </c>
      <c r="B199" s="146" t="s">
        <v>1967</v>
      </c>
      <c r="C199" s="345">
        <v>188</v>
      </c>
      <c r="D199" s="149">
        <v>748</v>
      </c>
      <c r="E199" s="149">
        <v>156</v>
      </c>
      <c r="F199" s="148">
        <f t="shared" si="2"/>
        <v>20.855614973262032</v>
      </c>
    </row>
    <row r="200" spans="1:6" s="8" customFormat="1" x14ac:dyDescent="0.2">
      <c r="A200" s="145">
        <v>3294</v>
      </c>
      <c r="B200" s="146" t="s">
        <v>2313</v>
      </c>
      <c r="C200" s="345">
        <v>189</v>
      </c>
      <c r="D200" s="149">
        <v>1100</v>
      </c>
      <c r="E200" s="149">
        <v>1200</v>
      </c>
      <c r="F200" s="148">
        <f t="shared" si="2"/>
        <v>109.09090909090908</v>
      </c>
    </row>
    <row r="201" spans="1:6" s="8" customFormat="1" x14ac:dyDescent="0.2">
      <c r="A201" s="145">
        <v>3295</v>
      </c>
      <c r="B201" s="146" t="s">
        <v>3585</v>
      </c>
      <c r="C201" s="345">
        <v>190</v>
      </c>
      <c r="D201" s="149">
        <v>450</v>
      </c>
      <c r="E201" s="149"/>
      <c r="F201" s="148">
        <f t="shared" si="2"/>
        <v>0</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1629</v>
      </c>
      <c r="E203" s="149">
        <v>4077</v>
      </c>
      <c r="F203" s="148">
        <f t="shared" si="2"/>
        <v>250.27624309392266</v>
      </c>
    </row>
    <row r="204" spans="1:6" s="8" customFormat="1" x14ac:dyDescent="0.2">
      <c r="A204" s="145">
        <v>34</v>
      </c>
      <c r="B204" s="151" t="s">
        <v>435</v>
      </c>
      <c r="C204" s="345">
        <v>193</v>
      </c>
      <c r="D204" s="147">
        <f>D205+D210+D218</f>
        <v>0</v>
      </c>
      <c r="E204" s="147">
        <f>E205+E210+E218</f>
        <v>0</v>
      </c>
      <c r="F204" s="150" t="str">
        <f t="shared" si="2"/>
        <v>-</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0</v>
      </c>
      <c r="E218" s="147">
        <f>SUM(E219:E222)</f>
        <v>0</v>
      </c>
      <c r="F218" s="150" t="str">
        <f t="shared" si="3"/>
        <v>-</v>
      </c>
    </row>
    <row r="219" spans="1:6" s="8" customFormat="1" x14ac:dyDescent="0.2">
      <c r="A219" s="145">
        <v>3431</v>
      </c>
      <c r="B219" s="151" t="s">
        <v>3587</v>
      </c>
      <c r="C219" s="345">
        <v>208</v>
      </c>
      <c r="D219" s="149"/>
      <c r="E219" s="149"/>
      <c r="F219" s="148" t="str">
        <f t="shared" si="3"/>
        <v>-</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109900</v>
      </c>
      <c r="E257" s="147">
        <f>E258+E264</f>
        <v>115740</v>
      </c>
      <c r="F257" s="150">
        <f t="shared" si="3"/>
        <v>105.31392174704277</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109900</v>
      </c>
      <c r="E264" s="147">
        <f>SUM(E265:E267)</f>
        <v>115740</v>
      </c>
      <c r="F264" s="150">
        <f t="shared" si="3"/>
        <v>105.31392174704277</v>
      </c>
    </row>
    <row r="265" spans="1:6" s="8" customFormat="1" x14ac:dyDescent="0.2">
      <c r="A265" s="145">
        <v>3721</v>
      </c>
      <c r="B265" s="146" t="s">
        <v>1066</v>
      </c>
      <c r="C265" s="345">
        <v>254</v>
      </c>
      <c r="D265" s="149">
        <v>55229</v>
      </c>
      <c r="E265" s="149">
        <v>69276</v>
      </c>
      <c r="F265" s="148">
        <f t="shared" si="3"/>
        <v>125.43410164949573</v>
      </c>
    </row>
    <row r="266" spans="1:6" s="8" customFormat="1" x14ac:dyDescent="0.2">
      <c r="A266" s="145">
        <v>3722</v>
      </c>
      <c r="B266" s="146" t="s">
        <v>1065</v>
      </c>
      <c r="C266" s="345">
        <v>255</v>
      </c>
      <c r="D266" s="149">
        <v>54671</v>
      </c>
      <c r="E266" s="149">
        <v>46464</v>
      </c>
      <c r="F266" s="148">
        <f t="shared" si="3"/>
        <v>84.98838506703737</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9666756</v>
      </c>
      <c r="E292" s="147">
        <f>E159-E290+E291</f>
        <v>9831003</v>
      </c>
      <c r="F292" s="150">
        <f t="shared" si="4"/>
        <v>101.69909119460551</v>
      </c>
    </row>
    <row r="293" spans="1:6" s="8" customFormat="1" x14ac:dyDescent="0.2">
      <c r="A293" s="145" t="s">
        <v>1215</v>
      </c>
      <c r="B293" s="146" t="s">
        <v>3441</v>
      </c>
      <c r="C293" s="345">
        <v>282</v>
      </c>
      <c r="D293" s="147">
        <f>IF(D12&gt;=D292,D12-D292,0)</f>
        <v>50495</v>
      </c>
      <c r="E293" s="147">
        <f>IF(E12&gt;=E292,E12-E292,0)</f>
        <v>503446</v>
      </c>
      <c r="F293" s="150">
        <f t="shared" si="4"/>
        <v>997.02148727596796</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544</v>
      </c>
      <c r="E301" s="147">
        <f>E302+E314+E347+E351</f>
        <v>0</v>
      </c>
      <c r="F301" s="150">
        <f t="shared" ref="F301:F364" si="5">IF(D301&lt;&gt;0,IF(E301/D301&gt;=100,"&gt;&gt;100",E301/D301*100),"-")</f>
        <v>0</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544</v>
      </c>
      <c r="E314" s="147">
        <f>E315+E320+E329+E334+E339+E342</f>
        <v>0</v>
      </c>
      <c r="F314" s="150">
        <f t="shared" si="5"/>
        <v>0</v>
      </c>
    </row>
    <row r="315" spans="1:6" s="8" customFormat="1" x14ac:dyDescent="0.2">
      <c r="A315" s="145">
        <v>721</v>
      </c>
      <c r="B315" s="146" t="s">
        <v>3242</v>
      </c>
      <c r="C315" s="345">
        <v>303</v>
      </c>
      <c r="D315" s="147">
        <f>SUM(D316:D319)</f>
        <v>544</v>
      </c>
      <c r="E315" s="147">
        <f>SUM(E316:E319)</f>
        <v>0</v>
      </c>
      <c r="F315" s="150">
        <f t="shared" si="5"/>
        <v>0</v>
      </c>
    </row>
    <row r="316" spans="1:6" s="8" customFormat="1" x14ac:dyDescent="0.2">
      <c r="A316" s="145">
        <v>7211</v>
      </c>
      <c r="B316" s="146" t="s">
        <v>382</v>
      </c>
      <c r="C316" s="345">
        <v>304</v>
      </c>
      <c r="D316" s="149">
        <v>544</v>
      </c>
      <c r="E316" s="149"/>
      <c r="F316" s="148">
        <f t="shared" si="5"/>
        <v>0</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183134</v>
      </c>
      <c r="E353" s="147">
        <f>E354+E366+E399+E403+E405</f>
        <v>378466</v>
      </c>
      <c r="F353" s="150">
        <f t="shared" si="5"/>
        <v>206.66069653914622</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183134</v>
      </c>
      <c r="E366" s="147">
        <f>E367+E372+E381+E386+E391+E394</f>
        <v>261147</v>
      </c>
      <c r="F366" s="150">
        <f t="shared" si="6"/>
        <v>142.59886203544946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179828</v>
      </c>
      <c r="E372" s="147">
        <f>SUM(E373:E380)</f>
        <v>249068</v>
      </c>
      <c r="F372" s="150">
        <f t="shared" si="6"/>
        <v>138.50345886068911</v>
      </c>
    </row>
    <row r="373" spans="1:6" s="8" customFormat="1" x14ac:dyDescent="0.2">
      <c r="A373" s="145">
        <v>4221</v>
      </c>
      <c r="B373" s="146" t="s">
        <v>3941</v>
      </c>
      <c r="C373" s="345">
        <v>361</v>
      </c>
      <c r="D373" s="149">
        <v>87742</v>
      </c>
      <c r="E373" s="149">
        <v>115487</v>
      </c>
      <c r="F373" s="148">
        <f t="shared" si="6"/>
        <v>131.62111645506144</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v>12975</v>
      </c>
      <c r="E375" s="149"/>
      <c r="F375" s="148">
        <f t="shared" si="6"/>
        <v>0</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v>22404</v>
      </c>
      <c r="E377" s="149"/>
      <c r="F377" s="148">
        <f t="shared" si="6"/>
        <v>0</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56707</v>
      </c>
      <c r="E379" s="149">
        <v>133581</v>
      </c>
      <c r="F379" s="148">
        <f t="shared" si="6"/>
        <v>235.5635106776941</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3306</v>
      </c>
      <c r="E386" s="147">
        <f>SUM(E387:E390)</f>
        <v>9550</v>
      </c>
      <c r="F386" s="150">
        <f t="shared" si="6"/>
        <v>288.86872353297036</v>
      </c>
    </row>
    <row r="387" spans="1:6" s="8" customFormat="1" x14ac:dyDescent="0.2">
      <c r="A387" s="145">
        <v>4241</v>
      </c>
      <c r="B387" s="146" t="s">
        <v>2886</v>
      </c>
      <c r="C387" s="345">
        <v>375</v>
      </c>
      <c r="D387" s="149">
        <v>3306</v>
      </c>
      <c r="E387" s="149">
        <v>9550</v>
      </c>
      <c r="F387" s="148">
        <f t="shared" si="6"/>
        <v>288.86872353297036</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2529</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v>2529</v>
      </c>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117319</v>
      </c>
      <c r="F405" s="150" t="str">
        <f t="shared" si="6"/>
        <v>-</v>
      </c>
    </row>
    <row r="406" spans="1:6" s="8" customFormat="1" x14ac:dyDescent="0.2">
      <c r="A406" s="145">
        <v>451</v>
      </c>
      <c r="B406" s="146" t="s">
        <v>2199</v>
      </c>
      <c r="C406" s="345">
        <v>394</v>
      </c>
      <c r="D406" s="149"/>
      <c r="E406" s="149">
        <v>117319</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182590</v>
      </c>
      <c r="E411" s="147">
        <f>IF(E353&gt;=E301, E353-E301, 0)</f>
        <v>378466</v>
      </c>
      <c r="F411" s="150">
        <f t="shared" si="6"/>
        <v>207.27641163261953</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9717795</v>
      </c>
      <c r="E415" s="147">
        <f>E12+E301</f>
        <v>10334449</v>
      </c>
      <c r="F415" s="150">
        <f t="shared" si="6"/>
        <v>106.34561646957978</v>
      </c>
    </row>
    <row r="416" spans="1:6" s="8" customFormat="1" x14ac:dyDescent="0.2">
      <c r="A416" s="145" t="s">
        <v>1215</v>
      </c>
      <c r="B416" s="146" t="s">
        <v>1993</v>
      </c>
      <c r="C416" s="345">
        <v>404</v>
      </c>
      <c r="D416" s="147">
        <f>D292+D353</f>
        <v>9849890</v>
      </c>
      <c r="E416" s="147">
        <f>E292+E353</f>
        <v>10209469</v>
      </c>
      <c r="F416" s="150">
        <f t="shared" si="6"/>
        <v>103.65058899134914</v>
      </c>
    </row>
    <row r="417" spans="1:6" s="8" customFormat="1" x14ac:dyDescent="0.2">
      <c r="A417" s="145" t="s">
        <v>1215</v>
      </c>
      <c r="B417" s="146" t="s">
        <v>1994</v>
      </c>
      <c r="C417" s="345">
        <v>405</v>
      </c>
      <c r="D417" s="147">
        <f>IF(D415&gt;=D416,D415-D416,0)</f>
        <v>0</v>
      </c>
      <c r="E417" s="147">
        <f>IF(E415&gt;=E416,E415-E416,0)</f>
        <v>124980</v>
      </c>
      <c r="F417" s="150" t="str">
        <f t="shared" si="6"/>
        <v>-</v>
      </c>
    </row>
    <row r="418" spans="1:6" s="8" customFormat="1" x14ac:dyDescent="0.2">
      <c r="A418" s="145" t="s">
        <v>1215</v>
      </c>
      <c r="B418" s="146" t="s">
        <v>1995</v>
      </c>
      <c r="C418" s="345">
        <v>406</v>
      </c>
      <c r="D418" s="147">
        <f>IF(D416&gt;=D415,D416-D415,0)</f>
        <v>132095</v>
      </c>
      <c r="E418" s="147">
        <f>IF(E416&gt;=E415,E416-E415,0)</f>
        <v>0</v>
      </c>
      <c r="F418" s="150">
        <f t="shared" si="6"/>
        <v>0</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v>139692</v>
      </c>
      <c r="E640" s="149">
        <v>7597</v>
      </c>
      <c r="F640" s="148">
        <f t="shared" si="10"/>
        <v>5.4383930361080095</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9717795</v>
      </c>
      <c r="E642" s="147">
        <f>E415+E423</f>
        <v>10334449</v>
      </c>
      <c r="F642" s="148">
        <f t="shared" si="10"/>
        <v>106.34561646957978</v>
      </c>
    </row>
    <row r="643" spans="1:6" s="8" customFormat="1" x14ac:dyDescent="0.2">
      <c r="A643" s="145" t="s">
        <v>1215</v>
      </c>
      <c r="B643" s="146" t="s">
        <v>1246</v>
      </c>
      <c r="C643" s="345">
        <v>630</v>
      </c>
      <c r="D643" s="147">
        <f>D416+D531</f>
        <v>9849890</v>
      </c>
      <c r="E643" s="147">
        <f>E416+E531</f>
        <v>10209469</v>
      </c>
      <c r="F643" s="148">
        <f t="shared" si="10"/>
        <v>103.65058899134914</v>
      </c>
    </row>
    <row r="644" spans="1:6" s="8" customFormat="1" x14ac:dyDescent="0.2">
      <c r="A644" s="145" t="s">
        <v>1215</v>
      </c>
      <c r="B644" s="146" t="s">
        <v>1247</v>
      </c>
      <c r="C644" s="345">
        <v>631</v>
      </c>
      <c r="D644" s="147">
        <f>IF(D642&gt;=D643,D642-D643,0)</f>
        <v>0</v>
      </c>
      <c r="E644" s="147">
        <f>IF(E642&gt;=E643,E642-E643,0)</f>
        <v>124980</v>
      </c>
      <c r="F644" s="148" t="str">
        <f t="shared" si="10"/>
        <v>-</v>
      </c>
    </row>
    <row r="645" spans="1:6" s="8" customFormat="1" x14ac:dyDescent="0.2">
      <c r="A645" s="145" t="s">
        <v>1215</v>
      </c>
      <c r="B645" s="146" t="s">
        <v>1248</v>
      </c>
      <c r="C645" s="345">
        <v>632</v>
      </c>
      <c r="D645" s="147">
        <f>IF(D643&gt;=D642,D643-D642,0)</f>
        <v>132095</v>
      </c>
      <c r="E645" s="147">
        <f>IF(E643&gt;=E642,E643-E642,0)</f>
        <v>0</v>
      </c>
      <c r="F645" s="148">
        <f t="shared" si="10"/>
        <v>0</v>
      </c>
    </row>
    <row r="646" spans="1:6" s="8" customFormat="1" x14ac:dyDescent="0.2">
      <c r="A646" s="160" t="s">
        <v>2741</v>
      </c>
      <c r="B646" s="146" t="s">
        <v>1249</v>
      </c>
      <c r="C646" s="345">
        <v>633</v>
      </c>
      <c r="D646" s="147">
        <f>IF(D419-D420+D640-D641&gt;=0,D419-D420+D640-D641,0)</f>
        <v>139692</v>
      </c>
      <c r="E646" s="147">
        <f>IF(E419-E420+E640-E641&gt;=0,E419-E420+E640-E641,0)</f>
        <v>7597</v>
      </c>
      <c r="F646" s="148">
        <f t="shared" si="10"/>
        <v>5.4383930361080095</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7597</v>
      </c>
      <c r="E648" s="147">
        <f>IF(E644+E646-E645-E647&gt;=0,E644+E646-E645-E647,0)</f>
        <v>132577</v>
      </c>
      <c r="F648" s="148">
        <f t="shared" si="10"/>
        <v>1745.123074897986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712097</v>
      </c>
      <c r="E650" s="158">
        <v>689295</v>
      </c>
      <c r="F650" s="159">
        <f t="shared" si="10"/>
        <v>96.797908150153702</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677</v>
      </c>
      <c r="E652" s="149">
        <v>1403</v>
      </c>
      <c r="F652" s="148">
        <f t="shared" ref="F652:F677" si="11">IF(D652&lt;&gt;0,IF(E652/D652&gt;=100,"&gt;&gt;100",E652/D652*100),"-")</f>
        <v>207.23781388478582</v>
      </c>
    </row>
    <row r="653" spans="1:6" s="8" customFormat="1" x14ac:dyDescent="0.2">
      <c r="A653" s="145" t="s">
        <v>1208</v>
      </c>
      <c r="B653" s="146" t="s">
        <v>2750</v>
      </c>
      <c r="C653" s="345">
        <v>639</v>
      </c>
      <c r="D653" s="149">
        <v>24734</v>
      </c>
      <c r="E653" s="149">
        <v>21600</v>
      </c>
      <c r="F653" s="148">
        <f t="shared" si="11"/>
        <v>87.329182501819361</v>
      </c>
    </row>
    <row r="654" spans="1:6" s="8" customFormat="1" x14ac:dyDescent="0.2">
      <c r="A654" s="145" t="s">
        <v>1209</v>
      </c>
      <c r="B654" s="146" t="s">
        <v>3586</v>
      </c>
      <c r="C654" s="345">
        <v>640</v>
      </c>
      <c r="D654" s="149">
        <v>24008</v>
      </c>
      <c r="E654" s="149">
        <v>21725</v>
      </c>
      <c r="F654" s="148">
        <f t="shared" si="11"/>
        <v>90.490669776741086</v>
      </c>
    </row>
    <row r="655" spans="1:6" s="8" customFormat="1" x14ac:dyDescent="0.2">
      <c r="A655" s="145">
        <v>11</v>
      </c>
      <c r="B655" s="146" t="s">
        <v>181</v>
      </c>
      <c r="C655" s="345">
        <v>641</v>
      </c>
      <c r="D655" s="147">
        <f>+D652+D653-D654</f>
        <v>1403</v>
      </c>
      <c r="E655" s="147">
        <f>+E652+E653-E654</f>
        <v>1278</v>
      </c>
      <c r="F655" s="150">
        <f t="shared" si="11"/>
        <v>91.090520313613695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87</v>
      </c>
      <c r="E657" s="149">
        <v>84</v>
      </c>
      <c r="F657" s="148">
        <f t="shared" si="11"/>
        <v>96.551724137931032</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67</v>
      </c>
      <c r="E659" s="149">
        <v>72</v>
      </c>
      <c r="F659" s="148">
        <f t="shared" si="11"/>
        <v>107.46268656716418</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6751</v>
      </c>
      <c r="E672" s="149">
        <v>12983</v>
      </c>
      <c r="F672" s="148">
        <f t="shared" si="11"/>
        <v>192.31225003703153</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7596699</v>
      </c>
      <c r="E678" s="149">
        <v>7402420</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v>111890</v>
      </c>
      <c r="E682" s="149">
        <v>349538</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530793</v>
      </c>
      <c r="E698" s="149">
        <v>605864</v>
      </c>
      <c r="F698" s="148">
        <f t="shared" si="12"/>
        <v>114.1431782257867</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91026</v>
      </c>
      <c r="E701" s="149">
        <v>35812</v>
      </c>
      <c r="F701" s="148">
        <f>IF(D701&lt;&gt;0,IF(E701/D701&gt;=100,"&gt;&gt;100",E701/D701*100),"-")</f>
        <v>39.342605409443451</v>
      </c>
    </row>
    <row r="702" spans="1:6" s="8" customFormat="1" x14ac:dyDescent="0.2">
      <c r="A702" s="145">
        <v>31215</v>
      </c>
      <c r="B702" s="146" t="s">
        <v>1641</v>
      </c>
      <c r="C702" s="345">
        <v>688</v>
      </c>
      <c r="D702" s="149">
        <v>7608</v>
      </c>
      <c r="E702" s="149">
        <v>3621</v>
      </c>
      <c r="F702" s="148">
        <f>IF(D702&lt;&gt;0,IF(E702/D702&gt;=100,"&gt;&gt;100",E702/D702*100),"-")</f>
        <v>47.594637223974765</v>
      </c>
    </row>
    <row r="703" spans="1:6" s="8" customFormat="1" x14ac:dyDescent="0.2">
      <c r="A703" s="145">
        <v>32121</v>
      </c>
      <c r="B703" s="146" t="s">
        <v>3797</v>
      </c>
      <c r="C703" s="345">
        <v>689</v>
      </c>
      <c r="D703" s="149">
        <v>157375</v>
      </c>
      <c r="E703" s="149">
        <v>202901</v>
      </c>
      <c r="F703" s="148">
        <f>IF(D703&lt;&gt;0,IF(E703/D703&gt;=100,"&gt;&gt;100",E703/D703*100),"-")</f>
        <v>128.92835583796665</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18433</v>
      </c>
      <c r="E705" s="149">
        <v>13194</v>
      </c>
      <c r="F705" s="148">
        <f>IF(D705&lt;&gt;0,IF(E705/D705&gt;=100,"&gt;&gt;100",E705/D705*100),"-")</f>
        <v>71.578147886941906</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v>55229</v>
      </c>
      <c r="E793" s="149">
        <v>69276</v>
      </c>
      <c r="F793" s="148">
        <f t="shared" si="14"/>
        <v>125.43410164949573</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v>54671</v>
      </c>
      <c r="E798" s="149">
        <v>46464</v>
      </c>
      <c r="F798" s="148">
        <f t="shared" si="14"/>
        <v>84.98838506703737</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Ljubica Trdenić</v>
      </c>
      <c r="D995" s="293"/>
      <c r="E995" s="293"/>
    </row>
    <row r="996" spans="1:5" ht="15" customHeight="1" x14ac:dyDescent="0.2">
      <c r="A996" s="291" t="str">
        <f>IF(RefStr!H27="","Telefon za kontakt: _________________","Telefon za kontakt: " &amp; RefStr!H27)</f>
        <v>Telefon za kontakt: 044-510-083</v>
      </c>
      <c r="C996" s="292"/>
    </row>
    <row r="997" spans="1:5" ht="15" customHeight="1" x14ac:dyDescent="0.2">
      <c r="A997" s="291" t="str">
        <f>IF(RefStr!H33="","Odgovorna osoba: _____________________________","Odgovorna osoba: " &amp; RefStr!H33)</f>
        <v>Odgovorna osoba: Azra Rađenović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4" activePane="bottomLeft" state="frozen"/>
      <selection pane="bottomLeft" activeCell="E252" sqref="E25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11620</v>
      </c>
      <c r="C4" s="414"/>
      <c r="D4" s="414"/>
      <c r="E4" s="415">
        <f>SUM(Skriveni!G977:G1286)</f>
        <v>47700092.006000005</v>
      </c>
      <c r="F4" s="416"/>
    </row>
    <row r="5" spans="1:6" ht="15" customHeight="1" x14ac:dyDescent="0.2">
      <c r="B5" s="413" t="str">
        <f>"Naziv: "&amp;IF(RefStr!B10&lt;&gt;"",RefStr!B10,"_______________________________________")</f>
        <v>Naziv: OSOVNA ŠKOLA 22. LIPNJA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8435155</v>
      </c>
      <c r="E12" s="96">
        <f>E13+E74</f>
        <v>8625965</v>
      </c>
      <c r="F12" s="123">
        <f t="shared" ref="F12:F75" si="0">IF(D12&gt;0,IF(E12/D12&gt;=100,"&gt;&gt;100",E12/D12*100),"-")</f>
        <v>102.2620805426812</v>
      </c>
    </row>
    <row r="13" spans="1:6" s="3" customFormat="1" x14ac:dyDescent="0.2">
      <c r="A13" s="132">
        <v>0</v>
      </c>
      <c r="B13" s="314" t="s">
        <v>521</v>
      </c>
      <c r="C13" s="303">
        <v>2</v>
      </c>
      <c r="D13" s="97">
        <f>D14+D18+D57+D58+D62+D69</f>
        <v>7621326</v>
      </c>
      <c r="E13" s="97">
        <f>E14+E18+E57+E58+E62+E69</f>
        <v>7676567</v>
      </c>
      <c r="F13" s="124">
        <f t="shared" si="0"/>
        <v>100.72482137622771</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7621326</v>
      </c>
      <c r="E18" s="97">
        <f>E19+E25+E35+E41+E47+E51</f>
        <v>7676567</v>
      </c>
      <c r="F18" s="124">
        <f t="shared" si="0"/>
        <v>100.72482137622771</v>
      </c>
    </row>
    <row r="19" spans="1:6" s="3" customFormat="1" x14ac:dyDescent="0.2">
      <c r="A19" s="315" t="s">
        <v>362</v>
      </c>
      <c r="B19" s="314" t="s">
        <v>3928</v>
      </c>
      <c r="C19" s="303">
        <v>8</v>
      </c>
      <c r="D19" s="97">
        <f>SUM(D20:D23)-D24</f>
        <v>7092004</v>
      </c>
      <c r="E19" s="97">
        <f>SUM(E20:E23)-E24</f>
        <v>7018165</v>
      </c>
      <c r="F19" s="124">
        <f t="shared" si="0"/>
        <v>98.95884153477634</v>
      </c>
    </row>
    <row r="20" spans="1:6" s="3" customFormat="1" x14ac:dyDescent="0.2">
      <c r="A20" s="132" t="s">
        <v>363</v>
      </c>
      <c r="B20" s="314" t="s">
        <v>382</v>
      </c>
      <c r="C20" s="303">
        <v>9</v>
      </c>
      <c r="D20" s="94">
        <v>250000</v>
      </c>
      <c r="E20" s="94">
        <v>250000</v>
      </c>
      <c r="F20" s="125">
        <f t="shared" si="0"/>
        <v>100</v>
      </c>
    </row>
    <row r="21" spans="1:6" s="3" customFormat="1" x14ac:dyDescent="0.2">
      <c r="A21" s="132" t="s">
        <v>364</v>
      </c>
      <c r="B21" s="314" t="s">
        <v>383</v>
      </c>
      <c r="C21" s="303">
        <v>10</v>
      </c>
      <c r="D21" s="94">
        <v>15011006</v>
      </c>
      <c r="E21" s="94">
        <v>15128324</v>
      </c>
      <c r="F21" s="125">
        <f t="shared" si="0"/>
        <v>100.78154655324234</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8169002</v>
      </c>
      <c r="E24" s="94">
        <v>8360159</v>
      </c>
      <c r="F24" s="125">
        <f t="shared" si="0"/>
        <v>102.3400288064564</v>
      </c>
    </row>
    <row r="25" spans="1:6" s="3" customFormat="1" x14ac:dyDescent="0.2">
      <c r="A25" s="315" t="s">
        <v>1156</v>
      </c>
      <c r="B25" s="314" t="s">
        <v>1261</v>
      </c>
      <c r="C25" s="303">
        <v>14</v>
      </c>
      <c r="D25" s="97">
        <f>SUM(D26:D33)-D34</f>
        <v>338558</v>
      </c>
      <c r="E25" s="97">
        <f>SUM(E26:E33)-E34</f>
        <v>455559</v>
      </c>
      <c r="F25" s="124">
        <f t="shared" si="0"/>
        <v>134.55862806372912</v>
      </c>
    </row>
    <row r="26" spans="1:6" s="3" customFormat="1" x14ac:dyDescent="0.2">
      <c r="A26" s="132" t="s">
        <v>1157</v>
      </c>
      <c r="B26" s="314" t="s">
        <v>3941</v>
      </c>
      <c r="C26" s="303">
        <v>15</v>
      </c>
      <c r="D26" s="94">
        <v>1501409</v>
      </c>
      <c r="E26" s="94">
        <v>1622708</v>
      </c>
      <c r="F26" s="125">
        <f t="shared" si="0"/>
        <v>108.07901111555877</v>
      </c>
    </row>
    <row r="27" spans="1:6" s="3" customFormat="1" x14ac:dyDescent="0.2">
      <c r="A27" s="132" t="s">
        <v>1158</v>
      </c>
      <c r="B27" s="314" t="s">
        <v>3965</v>
      </c>
      <c r="C27" s="303">
        <v>16</v>
      </c>
      <c r="D27" s="94">
        <v>11368</v>
      </c>
      <c r="E27" s="94">
        <v>11368</v>
      </c>
      <c r="F27" s="125">
        <f t="shared" si="0"/>
        <v>100</v>
      </c>
    </row>
    <row r="28" spans="1:6" s="3" customFormat="1" x14ac:dyDescent="0.2">
      <c r="A28" s="132" t="s">
        <v>1159</v>
      </c>
      <c r="B28" s="314" t="s">
        <v>3943</v>
      </c>
      <c r="C28" s="303">
        <v>17</v>
      </c>
      <c r="D28" s="94">
        <v>43930</v>
      </c>
      <c r="E28" s="94">
        <v>43930</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105121</v>
      </c>
      <c r="E30" s="94">
        <v>105121</v>
      </c>
      <c r="F30" s="125">
        <f t="shared" si="0"/>
        <v>100</v>
      </c>
    </row>
    <row r="31" spans="1:6" s="3" customFormat="1" x14ac:dyDescent="0.2">
      <c r="A31" s="272" t="s">
        <v>2451</v>
      </c>
      <c r="B31" s="314" t="s">
        <v>3946</v>
      </c>
      <c r="C31" s="303">
        <v>20</v>
      </c>
      <c r="D31" s="94">
        <v>76377</v>
      </c>
      <c r="E31" s="94">
        <v>76377</v>
      </c>
      <c r="F31" s="125">
        <f t="shared" si="0"/>
        <v>100</v>
      </c>
    </row>
    <row r="32" spans="1:6" s="3" customFormat="1" x14ac:dyDescent="0.2">
      <c r="A32" s="272" t="s">
        <v>2452</v>
      </c>
      <c r="B32" s="314" t="s">
        <v>3947</v>
      </c>
      <c r="C32" s="303">
        <v>21</v>
      </c>
      <c r="D32" s="94">
        <v>38521</v>
      </c>
      <c r="E32" s="94">
        <v>166290</v>
      </c>
      <c r="F32" s="125">
        <f t="shared" si="0"/>
        <v>431.68661249707958</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1438168</v>
      </c>
      <c r="E34" s="94">
        <v>1570235</v>
      </c>
      <c r="F34" s="125">
        <f t="shared" si="0"/>
        <v>109.1830022639914</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172794</v>
      </c>
      <c r="E41" s="97">
        <f>SUM(E42:E45)-E46</f>
        <v>182344</v>
      </c>
      <c r="F41" s="124">
        <f t="shared" si="0"/>
        <v>105.52681227357432</v>
      </c>
    </row>
    <row r="42" spans="1:6" s="3" customFormat="1" x14ac:dyDescent="0.2">
      <c r="A42" s="132" t="s">
        <v>2878</v>
      </c>
      <c r="B42" s="314" t="s">
        <v>2886</v>
      </c>
      <c r="C42" s="303">
        <v>31</v>
      </c>
      <c r="D42" s="94">
        <v>216393</v>
      </c>
      <c r="E42" s="94">
        <v>225943</v>
      </c>
      <c r="F42" s="125">
        <f t="shared" si="0"/>
        <v>104.4132666028938</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v>5851</v>
      </c>
      <c r="E45" s="94">
        <v>5851</v>
      </c>
      <c r="F45" s="125">
        <f t="shared" si="0"/>
        <v>100</v>
      </c>
    </row>
    <row r="46" spans="1:6" s="3" customFormat="1" x14ac:dyDescent="0.2">
      <c r="A46" s="132" t="s">
        <v>2935</v>
      </c>
      <c r="B46" s="314" t="s">
        <v>3038</v>
      </c>
      <c r="C46" s="303">
        <v>35</v>
      </c>
      <c r="D46" s="94">
        <v>49450</v>
      </c>
      <c r="E46" s="94">
        <v>49450</v>
      </c>
      <c r="F46" s="125">
        <f t="shared" si="0"/>
        <v>100</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17970</v>
      </c>
      <c r="E51" s="97">
        <f>SUM(E52:E55)-E56</f>
        <v>20499</v>
      </c>
      <c r="F51" s="124">
        <f t="shared" si="0"/>
        <v>114.07345575959933</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17970</v>
      </c>
      <c r="E53" s="94">
        <v>20499</v>
      </c>
      <c r="F53" s="125">
        <f t="shared" si="0"/>
        <v>114.07345575959933</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324045</v>
      </c>
      <c r="E60" s="94">
        <v>344748</v>
      </c>
      <c r="F60" s="125">
        <f t="shared" si="0"/>
        <v>106.38892746377817</v>
      </c>
    </row>
    <row r="61" spans="1:6" s="3" customFormat="1" x14ac:dyDescent="0.2">
      <c r="A61" s="132" t="s">
        <v>456</v>
      </c>
      <c r="B61" s="314" t="s">
        <v>617</v>
      </c>
      <c r="C61" s="303">
        <v>50</v>
      </c>
      <c r="D61" s="94">
        <v>324045</v>
      </c>
      <c r="E61" s="94">
        <v>344748</v>
      </c>
      <c r="F61" s="125">
        <f t="shared" si="0"/>
        <v>106.38892746377817</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813829</v>
      </c>
      <c r="E74" s="97">
        <f>E75+E84+E92+E123+E139+E151+E168+E169</f>
        <v>949398</v>
      </c>
      <c r="F74" s="124">
        <f t="shared" si="0"/>
        <v>116.65816774777011</v>
      </c>
    </row>
    <row r="75" spans="1:6" s="3" customFormat="1" x14ac:dyDescent="0.2">
      <c r="A75" s="272" t="s">
        <v>2744</v>
      </c>
      <c r="B75" s="314" t="s">
        <v>322</v>
      </c>
      <c r="C75" s="303">
        <v>64</v>
      </c>
      <c r="D75" s="97">
        <f>+D76+D81+D82+D83</f>
        <v>1403</v>
      </c>
      <c r="E75" s="97">
        <f>+E76+E81+E82+E83</f>
        <v>1278</v>
      </c>
      <c r="F75" s="124">
        <f t="shared" si="0"/>
        <v>91.090520313613695</v>
      </c>
    </row>
    <row r="76" spans="1:6" s="3" customFormat="1" x14ac:dyDescent="0.2">
      <c r="A76" s="132" t="s">
        <v>3429</v>
      </c>
      <c r="B76" s="317" t="s">
        <v>1885</v>
      </c>
      <c r="C76" s="303">
        <v>65</v>
      </c>
      <c r="D76" s="97">
        <f>SUM(D77:D80)</f>
        <v>0</v>
      </c>
      <c r="E76" s="97">
        <f>SUM(E77:E80)</f>
        <v>0</v>
      </c>
      <c r="F76" s="124" t="str">
        <f t="shared" ref="F76:F139" si="1">IF(D76&gt;0,IF(E76/D76&gt;=100,"&gt;&gt;100",E76/D76*100),"-")</f>
        <v>-</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1403</v>
      </c>
      <c r="E82" s="94">
        <v>1278</v>
      </c>
      <c r="F82" s="125">
        <f t="shared" si="1"/>
        <v>91.090520313613695</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40172</v>
      </c>
      <c r="E84" s="97">
        <f>+E85+SUM(E88:E91)</f>
        <v>53969</v>
      </c>
      <c r="F84" s="124">
        <f t="shared" si="1"/>
        <v>134.34481728567161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40172</v>
      </c>
      <c r="E91" s="94">
        <v>53969</v>
      </c>
      <c r="F91" s="125">
        <f t="shared" si="1"/>
        <v>134.34481728567161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60157</v>
      </c>
      <c r="E151" s="97">
        <f>SUM(E152:E154)+SUM(E162:E166)-E167</f>
        <v>204856</v>
      </c>
      <c r="F151" s="124">
        <f t="shared" si="2"/>
        <v>340.53559851721332</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2000</v>
      </c>
      <c r="E154" s="97">
        <f>SUM(E155:E161)</f>
        <v>2000</v>
      </c>
      <c r="F154" s="124">
        <f t="shared" si="2"/>
        <v>100</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2000</v>
      </c>
      <c r="E160" s="94">
        <v>2000</v>
      </c>
      <c r="F160" s="125">
        <f t="shared" si="2"/>
        <v>100</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50560</v>
      </c>
      <c r="E163" s="94">
        <v>51190</v>
      </c>
      <c r="F163" s="125">
        <f t="shared" si="2"/>
        <v>101.24604430379746</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v>7597</v>
      </c>
      <c r="E165" s="94">
        <v>151666</v>
      </c>
      <c r="F165" s="125">
        <f t="shared" si="2"/>
        <v>1996.3933131499275</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712097</v>
      </c>
      <c r="E169" s="97">
        <f>SUM(E170:E172)</f>
        <v>689295</v>
      </c>
      <c r="F169" s="124">
        <f t="shared" si="2"/>
        <v>96.797908150153702</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712097</v>
      </c>
      <c r="E172" s="94">
        <v>689295</v>
      </c>
      <c r="F172" s="125">
        <f t="shared" si="2"/>
        <v>96.797908150153702</v>
      </c>
    </row>
    <row r="173" spans="1:6" s="3" customFormat="1" x14ac:dyDescent="0.2">
      <c r="A173" s="272"/>
      <c r="B173" s="314" t="s">
        <v>1068</v>
      </c>
      <c r="C173" s="303">
        <v>162</v>
      </c>
      <c r="D173" s="97">
        <f>D174+D234</f>
        <v>8435155</v>
      </c>
      <c r="E173" s="97">
        <f>E174+E234</f>
        <v>8625965</v>
      </c>
      <c r="F173" s="124">
        <f t="shared" si="2"/>
        <v>102.2620805426812</v>
      </c>
    </row>
    <row r="174" spans="1:6" s="3" customFormat="1" x14ac:dyDescent="0.2">
      <c r="A174" s="272" t="s">
        <v>3813</v>
      </c>
      <c r="B174" s="314" t="s">
        <v>1145</v>
      </c>
      <c r="C174" s="303">
        <v>163</v>
      </c>
      <c r="D174" s="97">
        <f>D175+D186+D187+D203+D231</f>
        <v>797043</v>
      </c>
      <c r="E174" s="97">
        <f>E175+E186+E187+E203+E231</f>
        <v>693596</v>
      </c>
      <c r="F174" s="124">
        <f t="shared" si="2"/>
        <v>87.021151932831728</v>
      </c>
    </row>
    <row r="175" spans="1:6" s="3" customFormat="1" x14ac:dyDescent="0.2">
      <c r="A175" s="272" t="s">
        <v>1181</v>
      </c>
      <c r="B175" s="314" t="s">
        <v>1547</v>
      </c>
      <c r="C175" s="303">
        <v>164</v>
      </c>
      <c r="D175" s="97">
        <f>SUM(D176:D178)+SUM(D182:D185)</f>
        <v>797043</v>
      </c>
      <c r="E175" s="97">
        <f>SUM(E176:E178)+SUM(E182:E185)</f>
        <v>693596</v>
      </c>
      <c r="F175" s="124">
        <f t="shared" si="2"/>
        <v>87.021151932831728</v>
      </c>
    </row>
    <row r="176" spans="1:6" s="3" customFormat="1" x14ac:dyDescent="0.2">
      <c r="A176" s="272" t="s">
        <v>1182</v>
      </c>
      <c r="B176" s="314" t="s">
        <v>1183</v>
      </c>
      <c r="C176" s="303">
        <v>165</v>
      </c>
      <c r="D176" s="94">
        <v>651757</v>
      </c>
      <c r="E176" s="94">
        <v>600731</v>
      </c>
      <c r="F176" s="125">
        <f t="shared" si="2"/>
        <v>92.171008520046584</v>
      </c>
    </row>
    <row r="177" spans="1:6" s="3" customFormat="1" x14ac:dyDescent="0.2">
      <c r="A177" s="272" t="s">
        <v>1184</v>
      </c>
      <c r="B177" s="314" t="s">
        <v>1185</v>
      </c>
      <c r="C177" s="303">
        <v>166</v>
      </c>
      <c r="D177" s="94">
        <v>103376</v>
      </c>
      <c r="E177" s="94">
        <v>37282</v>
      </c>
      <c r="F177" s="125">
        <f t="shared" si="2"/>
        <v>36.064463705308775</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41910</v>
      </c>
      <c r="E185" s="94">
        <v>55583</v>
      </c>
      <c r="F185" s="125">
        <f t="shared" si="2"/>
        <v>132.6246719160105</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7638112</v>
      </c>
      <c r="E234" s="97">
        <f>+E235+E243-E247+E251+E252+E253</f>
        <v>7932369</v>
      </c>
      <c r="F234" s="124">
        <f t="shared" si="3"/>
        <v>103.85248344093409</v>
      </c>
    </row>
    <row r="235" spans="1:6" s="3" customFormat="1" x14ac:dyDescent="0.2">
      <c r="A235" s="132" t="s">
        <v>1279</v>
      </c>
      <c r="B235" s="314" t="s">
        <v>3395</v>
      </c>
      <c r="C235" s="303">
        <v>224</v>
      </c>
      <c r="D235" s="97">
        <f>D236-D239</f>
        <v>7578005</v>
      </c>
      <c r="E235" s="97">
        <f>E236-E239</f>
        <v>7745617</v>
      </c>
      <c r="F235" s="124">
        <f t="shared" si="3"/>
        <v>102.21182224081404</v>
      </c>
    </row>
    <row r="236" spans="1:6" s="3" customFormat="1" x14ac:dyDescent="0.2">
      <c r="A236" s="132" t="s">
        <v>1280</v>
      </c>
      <c r="B236" s="314" t="s">
        <v>3396</v>
      </c>
      <c r="C236" s="303">
        <v>225</v>
      </c>
      <c r="D236" s="97">
        <f>SUM(D237:D238)</f>
        <v>14050260</v>
      </c>
      <c r="E236" s="97">
        <f>SUM(E237:E238)</f>
        <v>14541096</v>
      </c>
      <c r="F236" s="124">
        <f t="shared" si="3"/>
        <v>103.49343001481823</v>
      </c>
    </row>
    <row r="237" spans="1:6" s="3" customFormat="1" x14ac:dyDescent="0.2">
      <c r="A237" s="132" t="s">
        <v>1281</v>
      </c>
      <c r="B237" s="314" t="s">
        <v>1282</v>
      </c>
      <c r="C237" s="303">
        <v>226</v>
      </c>
      <c r="D237" s="94">
        <v>14028984</v>
      </c>
      <c r="E237" s="94">
        <v>14519820</v>
      </c>
      <c r="F237" s="125">
        <f t="shared" si="3"/>
        <v>103.4987280618468</v>
      </c>
    </row>
    <row r="238" spans="1:6" s="3" customFormat="1" x14ac:dyDescent="0.2">
      <c r="A238" s="132" t="s">
        <v>1283</v>
      </c>
      <c r="B238" s="314" t="s">
        <v>1284</v>
      </c>
      <c r="C238" s="303">
        <v>227</v>
      </c>
      <c r="D238" s="94">
        <v>21276</v>
      </c>
      <c r="E238" s="94">
        <v>21276</v>
      </c>
      <c r="F238" s="125">
        <f t="shared" si="3"/>
        <v>100</v>
      </c>
    </row>
    <row r="239" spans="1:6" s="3" customFormat="1" x14ac:dyDescent="0.2">
      <c r="A239" s="132" t="s">
        <v>1285</v>
      </c>
      <c r="B239" s="314" t="s">
        <v>3397</v>
      </c>
      <c r="C239" s="303">
        <v>228</v>
      </c>
      <c r="D239" s="97">
        <f>SUM(D240:D241)</f>
        <v>6472255</v>
      </c>
      <c r="E239" s="97">
        <f>SUM(E240:E241)</f>
        <v>6795479</v>
      </c>
      <c r="F239" s="124">
        <f t="shared" si="3"/>
        <v>104.99399359265047</v>
      </c>
    </row>
    <row r="240" spans="1:6" s="3" customFormat="1" x14ac:dyDescent="0.2">
      <c r="A240" s="132" t="s">
        <v>1286</v>
      </c>
      <c r="B240" s="314" t="s">
        <v>4092</v>
      </c>
      <c r="C240" s="303">
        <v>229</v>
      </c>
      <c r="D240" s="94">
        <v>6472255</v>
      </c>
      <c r="E240" s="94">
        <v>6795479</v>
      </c>
      <c r="F240" s="125">
        <f t="shared" si="3"/>
        <v>104.99399359265047</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7597</v>
      </c>
      <c r="E243" s="97">
        <f>SUM(E244:E246)</f>
        <v>132577</v>
      </c>
      <c r="F243" s="124">
        <f t="shared" si="3"/>
        <v>1745.123074897986</v>
      </c>
    </row>
    <row r="244" spans="1:6" s="3" customFormat="1" x14ac:dyDescent="0.2">
      <c r="A244" s="132" t="s">
        <v>2861</v>
      </c>
      <c r="B244" s="314" t="s">
        <v>4121</v>
      </c>
      <c r="C244" s="303">
        <v>233</v>
      </c>
      <c r="D244" s="94">
        <v>7597</v>
      </c>
      <c r="E244" s="94">
        <v>132577</v>
      </c>
      <c r="F244" s="125">
        <f t="shared" si="3"/>
        <v>1745.123074897986</v>
      </c>
    </row>
    <row r="245" spans="1:6" s="3" customFormat="1" x14ac:dyDescent="0.2">
      <c r="A245" s="132" t="s">
        <v>1132</v>
      </c>
      <c r="B245" s="314" t="s">
        <v>2804</v>
      </c>
      <c r="C245" s="303">
        <v>234</v>
      </c>
      <c r="D245" s="94"/>
      <c r="E245" s="94">
        <v>0</v>
      </c>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52510</v>
      </c>
      <c r="E251" s="94">
        <v>54175</v>
      </c>
      <c r="F251" s="125">
        <f t="shared" si="3"/>
        <v>103.17082460483718</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60157</v>
      </c>
      <c r="E261" s="94">
        <v>204856</v>
      </c>
      <c r="F261" s="125">
        <f t="shared" si="4"/>
        <v>340.53559851721332</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40172</v>
      </c>
      <c r="E287" s="94">
        <v>55583</v>
      </c>
      <c r="F287" s="125">
        <f t="shared" si="4"/>
        <v>138.36254107338445</v>
      </c>
    </row>
    <row r="288" spans="1:6" s="3" customFormat="1" x14ac:dyDescent="0.2">
      <c r="A288" s="132" t="s">
        <v>3177</v>
      </c>
      <c r="B288" s="314" t="s">
        <v>3274</v>
      </c>
      <c r="C288" s="303">
        <v>276</v>
      </c>
      <c r="D288" s="94">
        <v>756871</v>
      </c>
      <c r="E288" s="94">
        <v>638013</v>
      </c>
      <c r="F288" s="125">
        <f t="shared" si="4"/>
        <v>84.296135008475687</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Ljubica Trdenić</v>
      </c>
      <c r="B325" s="291"/>
      <c r="D325" s="293"/>
      <c r="E325" s="293"/>
      <c r="F325" s="291"/>
      <c r="G325" s="307"/>
    </row>
    <row r="326" spans="1:7" s="292" customFormat="1" ht="15" customHeight="1" x14ac:dyDescent="0.2">
      <c r="A326" s="291" t="str">
        <f>IF(RefStr!H27="","Telefon za kontakt: _________________","Telefon za kontakt: " &amp; RefStr!H27)</f>
        <v>Telefon za kontakt: 044-510-083</v>
      </c>
      <c r="B326" s="291"/>
      <c r="F326" s="291"/>
      <c r="G326" s="307"/>
    </row>
    <row r="327" spans="1:7" s="292" customFormat="1" ht="15" customHeight="1" x14ac:dyDescent="0.2">
      <c r="A327" s="291" t="str">
        <f>IF(RefStr!H33="","Odgovorna osoba: _____________________________","Odgovorna osoba: " &amp; RefStr!H33)</f>
        <v>Odgovorna osoba: Azra Rađenović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3" activePane="bottomLeft" state="frozen"/>
      <selection pane="bottomLeft" activeCell="E124" sqref="E12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11620</v>
      </c>
      <c r="C4" s="414"/>
      <c r="D4" s="414"/>
      <c r="E4" s="415">
        <f>SUM(Skriveni!G1287:G1423)</f>
        <v>13940959.302000001</v>
      </c>
      <c r="F4" s="416"/>
    </row>
    <row r="5" spans="1:6" ht="15" customHeight="1" x14ac:dyDescent="0.2">
      <c r="B5" s="413" t="str">
        <f>"Naziv: "&amp;IF(RefStr!B10&lt;&gt;"",RefStr!B10,"_______________________________________")</f>
        <v>Naziv: OSOVNA ŠKOLA 22. LIPNJA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9849890</v>
      </c>
      <c r="E121" s="97">
        <f>E122+E125+E128+E129+SUM(E132:E135)</f>
        <v>10209469</v>
      </c>
      <c r="F121" s="125">
        <f t="shared" si="1"/>
        <v>103.65058899134914</v>
      </c>
    </row>
    <row r="122" spans="1:6" s="3" customFormat="1" x14ac:dyDescent="0.2">
      <c r="A122" s="132" t="s">
        <v>2919</v>
      </c>
      <c r="B122" s="105" t="s">
        <v>3973</v>
      </c>
      <c r="C122" s="303">
        <v>111</v>
      </c>
      <c r="D122" s="97">
        <f>SUM(D123:D124)</f>
        <v>8850475</v>
      </c>
      <c r="E122" s="97">
        <f>SUM(E123:E124)</f>
        <v>9161830</v>
      </c>
      <c r="F122" s="125">
        <f t="shared" si="1"/>
        <v>103.5179467768679</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8850475</v>
      </c>
      <c r="E124" s="94">
        <v>9161830</v>
      </c>
      <c r="F124" s="125">
        <f t="shared" si="1"/>
        <v>103.5179467768679</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999415</v>
      </c>
      <c r="E133" s="94">
        <v>1047639</v>
      </c>
      <c r="F133" s="125">
        <f t="shared" si="1"/>
        <v>104.82522275531186</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9849890</v>
      </c>
      <c r="E148" s="107">
        <f>E12+E29+E35+E42+E82+E89+E96+E114+E121+E136</f>
        <v>10209469</v>
      </c>
      <c r="F148" s="126">
        <f t="shared" si="2"/>
        <v>103.65058899134914</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Ljubica Trdenić</v>
      </c>
      <c r="B151" s="291"/>
      <c r="D151" s="293"/>
      <c r="E151" s="293"/>
      <c r="F151" s="291"/>
      <c r="G151" s="307"/>
    </row>
    <row r="152" spans="1:7" s="292" customFormat="1" ht="15" customHeight="1" x14ac:dyDescent="0.2">
      <c r="A152" s="291" t="str">
        <f>IF(RefStr!H27="","Telefon za kontakt: _________________","Telefon za kontakt: " &amp; RefStr!H27)</f>
        <v>Telefon za kontakt: 044-510-083</v>
      </c>
      <c r="B152" s="291"/>
      <c r="E152" s="291"/>
      <c r="F152" s="291"/>
      <c r="G152" s="307"/>
    </row>
    <row r="153" spans="1:7" s="292" customFormat="1" ht="15" customHeight="1" x14ac:dyDescent="0.2">
      <c r="A153" s="291" t="str">
        <f>IF(RefStr!H33="","Odgovorna osoba: _____________________________","Odgovorna osoba: " &amp; RefStr!H33)</f>
        <v>Odgovorna osoba: Azra Rađenović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4"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11620</v>
      </c>
      <c r="C4" s="450"/>
      <c r="D4" s="415">
        <f>SUM(Skriveni!G1424:G1467)</f>
        <v>0</v>
      </c>
      <c r="E4" s="416"/>
    </row>
    <row r="5" spans="1:6" ht="15" customHeight="1" x14ac:dyDescent="0.2">
      <c r="B5" s="413" t="str">
        <f>"Naziv: "&amp;IF(RefStr!B10&lt;&gt;"",RefStr!B10,"_______________________________________")</f>
        <v>Naziv: OSOVNA ŠKOLA 22. LIPNJA</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Ljubica Trdenić</v>
      </c>
      <c r="B59" s="291"/>
      <c r="D59" s="293"/>
      <c r="E59" s="293"/>
      <c r="F59" s="291"/>
      <c r="G59" s="307"/>
    </row>
    <row r="60" spans="1:7" s="292" customFormat="1" ht="15" customHeight="1" x14ac:dyDescent="0.2">
      <c r="A60" s="291" t="str">
        <f>IF(RefStr!H27="","Telefon za kontakt: _________________","Telefon za kontakt: " &amp; RefStr!H27)</f>
        <v>Telefon za kontakt: 044-510-083</v>
      </c>
      <c r="B60" s="291"/>
      <c r="F60" s="291"/>
      <c r="G60" s="307"/>
    </row>
    <row r="61" spans="1:7" s="292" customFormat="1" ht="15" customHeight="1" x14ac:dyDescent="0.2">
      <c r="A61" s="291" t="str">
        <f>IF(RefStr!H33="","Odgovorna osoba: _____________________________","Odgovorna osoba: " &amp; RefStr!H33)</f>
        <v>Odgovorna osoba: Azra Rađenović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11620</v>
      </c>
      <c r="C4" s="415">
        <f>SUM(Skriveni!G1468:G1561)</f>
        <v>899878.56600000011</v>
      </c>
      <c r="D4" s="416"/>
    </row>
    <row r="5" spans="1:5" s="23" customFormat="1" ht="15" customHeight="1" x14ac:dyDescent="0.2">
      <c r="B5" s="98" t="str">
        <f>"Naziv: "&amp;IF(RefStr!B10&lt;&gt;"",RefStr!B10,"_______________________________________")</f>
        <v>Naziv: OSOVNA ŠKOLA 22. LIPNJA</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797043</v>
      </c>
    </row>
    <row r="13" spans="1:5" s="2" customFormat="1" x14ac:dyDescent="0.2">
      <c r="A13" s="270"/>
      <c r="B13" s="271" t="s">
        <v>2062</v>
      </c>
      <c r="C13" s="264">
        <v>2</v>
      </c>
      <c r="D13" s="140">
        <f>D14+D15+D23+D24</f>
        <v>10083772</v>
      </c>
    </row>
    <row r="14" spans="1:5" s="2" customFormat="1" x14ac:dyDescent="0.2">
      <c r="A14" s="270"/>
      <c r="B14" s="271" t="s">
        <v>4041</v>
      </c>
      <c r="C14" s="264">
        <v>3</v>
      </c>
      <c r="D14" s="141"/>
    </row>
    <row r="15" spans="1:5" s="2" customFormat="1" x14ac:dyDescent="0.2">
      <c r="A15" s="270" t="s">
        <v>1181</v>
      </c>
      <c r="B15" s="271" t="s">
        <v>3078</v>
      </c>
      <c r="C15" s="264">
        <v>4</v>
      </c>
      <c r="D15" s="140">
        <f>SUM(D16:D22)</f>
        <v>10083772</v>
      </c>
    </row>
    <row r="16" spans="1:5" s="2" customFormat="1" x14ac:dyDescent="0.2">
      <c r="A16" s="272" t="s">
        <v>1182</v>
      </c>
      <c r="B16" s="273" t="s">
        <v>1183</v>
      </c>
      <c r="C16" s="264">
        <v>5</v>
      </c>
      <c r="D16" s="141">
        <v>7629716</v>
      </c>
    </row>
    <row r="17" spans="1:4" s="2" customFormat="1" x14ac:dyDescent="0.2">
      <c r="A17" s="272" t="s">
        <v>1184</v>
      </c>
      <c r="B17" s="273" t="s">
        <v>1185</v>
      </c>
      <c r="C17" s="264">
        <v>6</v>
      </c>
      <c r="D17" s="141">
        <v>2351992</v>
      </c>
    </row>
    <row r="18" spans="1:4" s="2" customFormat="1" x14ac:dyDescent="0.2">
      <c r="A18" s="272" t="s">
        <v>1186</v>
      </c>
      <c r="B18" s="273" t="s">
        <v>1187</v>
      </c>
      <c r="C18" s="264">
        <v>7</v>
      </c>
      <c r="D18" s="141">
        <v>70516</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31548</v>
      </c>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10187220</v>
      </c>
    </row>
    <row r="31" spans="1:4" s="2" customFormat="1" x14ac:dyDescent="0.2">
      <c r="A31" s="272"/>
      <c r="B31" s="271" t="s">
        <v>4041</v>
      </c>
      <c r="C31" s="264">
        <v>20</v>
      </c>
      <c r="D31" s="141"/>
    </row>
    <row r="32" spans="1:4" s="2" customFormat="1" x14ac:dyDescent="0.2">
      <c r="A32" s="270" t="s">
        <v>1181</v>
      </c>
      <c r="B32" s="271" t="s">
        <v>3081</v>
      </c>
      <c r="C32" s="264">
        <v>21</v>
      </c>
      <c r="D32" s="140">
        <f>SUM(D33:D39)</f>
        <v>10187220</v>
      </c>
    </row>
    <row r="33" spans="1:4" s="2" customFormat="1" x14ac:dyDescent="0.2">
      <c r="A33" s="272" t="s">
        <v>1182</v>
      </c>
      <c r="B33" s="273" t="s">
        <v>1183</v>
      </c>
      <c r="C33" s="264">
        <v>22</v>
      </c>
      <c r="D33" s="141">
        <v>7680742</v>
      </c>
    </row>
    <row r="34" spans="1:4" s="2" customFormat="1" x14ac:dyDescent="0.2">
      <c r="A34" s="272" t="s">
        <v>1184</v>
      </c>
      <c r="B34" s="273" t="s">
        <v>1185</v>
      </c>
      <c r="C34" s="264">
        <v>23</v>
      </c>
      <c r="D34" s="141">
        <v>2418087</v>
      </c>
    </row>
    <row r="35" spans="1:4" s="2" customFormat="1" x14ac:dyDescent="0.2">
      <c r="A35" s="272" t="s">
        <v>1186</v>
      </c>
      <c r="B35" s="273" t="s">
        <v>1187</v>
      </c>
      <c r="C35" s="264">
        <v>24</v>
      </c>
      <c r="D35" s="141">
        <v>70516</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17875</v>
      </c>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693595</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693595</v>
      </c>
    </row>
    <row r="102" spans="1:5" s="2" customFormat="1" x14ac:dyDescent="0.2">
      <c r="A102" s="272"/>
      <c r="B102" s="280" t="s">
        <v>4041</v>
      </c>
      <c r="C102" s="264">
        <v>91</v>
      </c>
      <c r="D102" s="141"/>
    </row>
    <row r="103" spans="1:5" s="2" customFormat="1" x14ac:dyDescent="0.2">
      <c r="A103" s="272" t="s">
        <v>1181</v>
      </c>
      <c r="B103" s="280" t="s">
        <v>1365</v>
      </c>
      <c r="C103" s="264">
        <v>92</v>
      </c>
      <c r="D103" s="141">
        <v>693595</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Ljubica Trdenić</v>
      </c>
      <c r="B109" s="291"/>
      <c r="C109" s="293"/>
      <c r="D109" s="293"/>
      <c r="E109" s="291"/>
    </row>
    <row r="110" spans="1:5" s="292" customFormat="1" ht="15" customHeight="1" x14ac:dyDescent="0.2">
      <c r="A110" s="291" t="str">
        <f>IF(RefStr!H27="","Telefon za kontakt: _________________","Telefon za kontakt: " &amp; RefStr!H27)</f>
        <v>Telefon za kontakt: 044-510-083</v>
      </c>
      <c r="B110" s="291"/>
      <c r="E110" s="291"/>
    </row>
    <row r="111" spans="1:5" s="292" customFormat="1" ht="15" customHeight="1" x14ac:dyDescent="0.2">
      <c r="A111" s="291" t="str">
        <f>IF(RefStr!H33="","Odgovorna osoba: _____________________________","Odgovorna osoba: " &amp; RefStr!H33)</f>
        <v>Odgovorna osoba: Azra Rađenović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299" sqref="C299"/>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11620</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Ravnateljica</cp:lastModifiedBy>
  <cp:lastPrinted>2019-01-30T07:02:53Z</cp:lastPrinted>
  <dcterms:created xsi:type="dcterms:W3CDTF">2001-11-21T09:32:18Z</dcterms:created>
  <dcterms:modified xsi:type="dcterms:W3CDTF">2019-02-05T07:49:06Z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